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TV\SP 2021\lemums 14_1-1\"/>
    </mc:Choice>
  </mc:AlternateContent>
  <xr:revisionPtr revIDLastSave="0" documentId="8_{9804F993-279B-4A3A-8BE5-AB3A09CB096B}" xr6:coauthVersionLast="47" xr6:coauthVersionMax="47" xr10:uidLastSave="{00000000-0000-0000-0000-000000000000}"/>
  <bookViews>
    <workbookView xWindow="-108" yWindow="-108" windowWidth="23256" windowHeight="12576" xr2:uid="{2B4477B8-E089-4800-8A95-1EDA05BE19A3}"/>
  </bookViews>
  <sheets>
    <sheet name="LSM_(1.2.b)" sheetId="1" r:id="rId1"/>
  </sheets>
  <definedNames>
    <definedName name="KAN" localSheetId="0">#REF!</definedName>
    <definedName name="KAN">#REF!</definedName>
    <definedName name="P_KAT" localSheetId="0">#REF!</definedName>
    <definedName name="P_KAT">#REF!</definedName>
    <definedName name="P_STAT" localSheetId="0">#REF!</definedName>
    <definedName name="P_STAT">#REF!</definedName>
    <definedName name="P_VERS" localSheetId="0">#REF!</definedName>
    <definedName name="P_VERS">#REF!</definedName>
    <definedName name="PRODUC" localSheetId="0">#REF!</definedName>
    <definedName name="PRODUC">#REF!</definedName>
    <definedName name="RED" localSheetId="0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14" i="1" l="1"/>
  <c r="CC44" i="1"/>
  <c r="CC41" i="1"/>
  <c r="CC33" i="1"/>
  <c r="CC32" i="1"/>
  <c r="CC30" i="1" s="1"/>
  <c r="CC31" i="1"/>
  <c r="CC29" i="1"/>
  <c r="CC26" i="1" s="1"/>
  <c r="CC28" i="1"/>
  <c r="CC27" i="1"/>
  <c r="CC25" i="1"/>
  <c r="CC24" i="1"/>
  <c r="CC23" i="1"/>
  <c r="CC22" i="1" s="1"/>
  <c r="CC21" i="1"/>
  <c r="CC18" i="1" s="1"/>
  <c r="CC20" i="1"/>
  <c r="CC19" i="1"/>
  <c r="CC17" i="1"/>
  <c r="CC16" i="1"/>
  <c r="CC15" i="1"/>
  <c r="CC10" i="1"/>
  <c r="CC12" i="1"/>
  <c r="CC13" i="1"/>
  <c r="CC11" i="1"/>
  <c r="BO47" i="1"/>
  <c r="BC45" i="1"/>
  <c r="BK45" i="1" s="1"/>
  <c r="AS45" i="1"/>
  <c r="AQ45" i="1"/>
  <c r="AM45" i="1"/>
  <c r="AU45" i="1" s="1"/>
  <c r="BJ44" i="1"/>
  <c r="BH44" i="1"/>
  <c r="BJ41" i="1"/>
  <c r="BH41" i="1"/>
  <c r="BJ30" i="1"/>
  <c r="BH30" i="1"/>
  <c r="BJ26" i="1"/>
  <c r="BH26" i="1"/>
  <c r="BL22" i="1"/>
  <c r="BK22" i="1"/>
  <c r="BJ22" i="1"/>
  <c r="BH22" i="1"/>
  <c r="BF22" i="1"/>
  <c r="BE22" i="1"/>
  <c r="BD22" i="1"/>
  <c r="BC22" i="1"/>
  <c r="BB22" i="1"/>
  <c r="BA22" i="1"/>
  <c r="AZ22" i="1"/>
  <c r="AY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BJ18" i="1"/>
  <c r="BH18" i="1"/>
  <c r="BL14" i="1"/>
  <c r="BK14" i="1"/>
  <c r="BJ14" i="1"/>
  <c r="BH14" i="1"/>
  <c r="BF14" i="1"/>
  <c r="BE14" i="1"/>
  <c r="BD14" i="1"/>
  <c r="BC14" i="1"/>
  <c r="BB14" i="1"/>
  <c r="BA14" i="1"/>
  <c r="AZ14" i="1"/>
  <c r="AY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BJ10" i="1"/>
  <c r="BJ34" i="1" s="1"/>
  <c r="BH10" i="1"/>
  <c r="CC34" i="1" l="1"/>
  <c r="CC43" i="1" s="1"/>
  <c r="CC45" i="1" s="1"/>
  <c r="BH34" i="1"/>
  <c r="BH43" i="1"/>
  <c r="BH45" i="1" s="1"/>
  <c r="BJ43" i="1"/>
  <c r="BJ45" i="1" s="1"/>
  <c r="AI42" i="1" l="1"/>
  <c r="AK42" i="1" l="1"/>
  <c r="AM42" i="1"/>
  <c r="AO42" i="1" l="1"/>
  <c r="AQ42" i="1" l="1"/>
  <c r="AS42" i="1" l="1"/>
  <c r="AU42" i="1" l="1"/>
  <c r="AY42" i="1" l="1"/>
  <c r="BA42" i="1" l="1"/>
  <c r="AJ42" i="1"/>
  <c r="BC42" i="1" l="1"/>
  <c r="BK42" i="1" s="1"/>
  <c r="AL42" i="1"/>
  <c r="BE42" i="1" l="1"/>
  <c r="AN42" i="1"/>
  <c r="AP42" i="1" s="1"/>
  <c r="AR42" i="1" l="1"/>
  <c r="AT42" i="1" s="1"/>
  <c r="AV42" i="1" l="1"/>
  <c r="AZ42" i="1" l="1"/>
  <c r="BB42" i="1" l="1"/>
  <c r="BD42" i="1" s="1"/>
  <c r="BF42" i="1" l="1"/>
  <c r="BH42" i="1" l="1"/>
  <c r="BJ42" i="1" l="1"/>
  <c r="BL42" i="1" s="1"/>
</calcChain>
</file>

<file path=xl/sharedStrings.xml><?xml version="1.0" encoding="utf-8"?>
<sst xmlns="http://schemas.openxmlformats.org/spreadsheetml/2006/main" count="389" uniqueCount="64">
  <si>
    <t xml:space="preserve">Pielikums Nr.1.2B NEPLP Nolikumam par sabiedriskā pasūtījuma daļas, kuru pilda sabiedriskie elektroniskie plašsaziņas līdzekļi, finansējuma izlietojuma principiem </t>
  </si>
  <si>
    <t>Sabiedriskā pasūtījuma plāns un izpilde 2021. gadā LSM.LV</t>
  </si>
  <si>
    <t>N.p.k.</t>
  </si>
  <si>
    <t>Žanri</t>
  </si>
  <si>
    <t>I ceturksnī</t>
  </si>
  <si>
    <t>II ceturksnī</t>
  </si>
  <si>
    <t>III ceturksnī</t>
  </si>
  <si>
    <t>IV ceturksnī</t>
  </si>
  <si>
    <t>Pārskata perioda (3, 6, 9, 12 mēnešu) izmaiņas</t>
  </si>
  <si>
    <t>Satura vienības</t>
  </si>
  <si>
    <t>tai skaitā tiešie izdevumi:</t>
  </si>
  <si>
    <t>Attiecināmie netiešie izdevumi</t>
  </si>
  <si>
    <t xml:space="preserve">Kopējie izdevumi </t>
  </si>
  <si>
    <t>Kopējie izdevumi (pēc naudas plūsmas)</t>
  </si>
  <si>
    <t>Kopējie izdevumi (pēc PZA)</t>
  </si>
  <si>
    <t>tajā skaitā: Kopējās tiešās izmaksas</t>
  </si>
  <si>
    <t>Kopējās netiešās izmaksas</t>
  </si>
  <si>
    <t>Skaits</t>
  </si>
  <si>
    <t>Īpatsvars no kanāla kopējā satura vienību skaita</t>
  </si>
  <si>
    <t>LSM Dotācijas</t>
  </si>
  <si>
    <t>Pašu ieņēmumi*</t>
  </si>
  <si>
    <t>LTV budžets</t>
  </si>
  <si>
    <t>Plāns</t>
  </si>
  <si>
    <t>Fakts</t>
  </si>
  <si>
    <t>Plāns "-" Fakts</t>
  </si>
  <si>
    <t>Plāns "-"Fakts"</t>
  </si>
  <si>
    <t>Plāns "-" Izpilde</t>
  </si>
  <si>
    <t>skaits</t>
  </si>
  <si>
    <t>%</t>
  </si>
  <si>
    <t>EUR</t>
  </si>
  <si>
    <t>I</t>
  </si>
  <si>
    <t>Ziņas, informatīvi analītisks saturs</t>
  </si>
  <si>
    <t>t.sk. saturs latviski</t>
  </si>
  <si>
    <t xml:space="preserve">  mazākumtautību saturs </t>
  </si>
  <si>
    <t xml:space="preserve">    saturs angļu valodā</t>
  </si>
  <si>
    <t>Sports</t>
  </si>
  <si>
    <t xml:space="preserve">  mazākumtautību saturs</t>
  </si>
  <si>
    <t>Kultūra, mūzika, izklaide</t>
  </si>
  <si>
    <t>t.sk. Saturs latviski</t>
  </si>
  <si>
    <t>Vērtību orientējošs, izglītojošais un zinātnes saturs</t>
  </si>
  <si>
    <t>Saturs bērniem</t>
  </si>
  <si>
    <t>Saturs dzīvesstils</t>
  </si>
  <si>
    <t>Kopā (I)</t>
  </si>
  <si>
    <t>tajā skaitā: LMS redakcijas oriģinālsaturs</t>
  </si>
  <si>
    <t xml:space="preserve">tajā skaitā:                                  Rīga </t>
  </si>
  <si>
    <t>x</t>
  </si>
  <si>
    <t>Latgale</t>
  </si>
  <si>
    <t>Vidzeme</t>
  </si>
  <si>
    <t>Kurzeme</t>
  </si>
  <si>
    <t>Zemgale</t>
  </si>
  <si>
    <t>II</t>
  </si>
  <si>
    <t>Pašreklāma</t>
  </si>
  <si>
    <t xml:space="preserve"> pētījumi</t>
  </si>
  <si>
    <t>Kopā (I+II)</t>
  </si>
  <si>
    <t>III</t>
  </si>
  <si>
    <t>Tehniskās izmaksas</t>
  </si>
  <si>
    <t>Kopā atskaitē(I+II+III)</t>
  </si>
  <si>
    <t>IV</t>
  </si>
  <si>
    <t>Sasniedzamā ceturkšņa auditorija</t>
  </si>
  <si>
    <t>Sasniegtā ceturkšņa auditorija</t>
  </si>
  <si>
    <t xml:space="preserve">Sagatavoja: </t>
  </si>
  <si>
    <t>* Papildus atskaitei tiek pievienota informācija par attiecīgajiem ieņēmumiem</t>
  </si>
  <si>
    <t>** Atskaitoties par aktuālo ceturksni, informācija sniedzama arī par pārējiem cetukšņiem</t>
  </si>
  <si>
    <t>Pārskata perioda 12 mēnešu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</si>
</sst>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.0"/>
    <numFmt numFmtId="166" formatCode="0.0"/>
    <numFmt numFmtId="167" formatCode="_-* #,##0_-;\-* #,##0_-;_-* &quot;-&quot;??_-;_-@_-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i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</cellStyleXfs>
  <cellXfs count="17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4" fillId="0" borderId="0" xfId="2" applyFont="1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3" fillId="0" borderId="0" xfId="3" applyFont="1"/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2" borderId="23" xfId="2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0" borderId="17" xfId="3" applyFont="1" applyBorder="1" applyAlignment="1" applyProtection="1">
      <alignment horizontal="left" vertical="center" wrapText="1"/>
      <protection locked="0"/>
    </xf>
    <xf numFmtId="3" fontId="2" fillId="0" borderId="22" xfId="3" applyNumberFormat="1" applyFont="1" applyBorder="1" applyAlignment="1">
      <alignment horizontal="center" vertical="center"/>
    </xf>
    <xf numFmtId="3" fontId="2" fillId="0" borderId="1" xfId="3" applyNumberFormat="1" applyFont="1" applyBorder="1"/>
    <xf numFmtId="164" fontId="2" fillId="0" borderId="1" xfId="3" applyNumberFormat="1" applyFont="1" applyBorder="1"/>
    <xf numFmtId="165" fontId="2" fillId="0" borderId="1" xfId="3" applyNumberFormat="1" applyFont="1" applyBorder="1"/>
    <xf numFmtId="3" fontId="1" fillId="0" borderId="1" xfId="3" applyNumberFormat="1" applyFont="1" applyBorder="1"/>
    <xf numFmtId="3" fontId="4" fillId="0" borderId="1" xfId="3" applyNumberFormat="1" applyFont="1" applyBorder="1"/>
    <xf numFmtId="3" fontId="2" fillId="0" borderId="24" xfId="3" applyNumberFormat="1" applyFont="1" applyBorder="1"/>
    <xf numFmtId="3" fontId="2" fillId="0" borderId="23" xfId="3" applyNumberFormat="1" applyFont="1" applyBorder="1"/>
    <xf numFmtId="166" fontId="2" fillId="0" borderId="1" xfId="3" applyNumberFormat="1" applyFont="1" applyBorder="1"/>
    <xf numFmtId="0" fontId="1" fillId="0" borderId="22" xfId="3" applyFont="1" applyBorder="1"/>
    <xf numFmtId="0" fontId="1" fillId="0" borderId="1" xfId="3" applyFont="1" applyBorder="1"/>
    <xf numFmtId="3" fontId="1" fillId="0" borderId="24" xfId="3" applyNumberFormat="1" applyFont="1" applyBorder="1"/>
    <xf numFmtId="3" fontId="1" fillId="0" borderId="25" xfId="3" applyNumberFormat="1" applyFont="1" applyBorder="1"/>
    <xf numFmtId="3" fontId="8" fillId="0" borderId="1" xfId="3" applyNumberFormat="1" applyFont="1" applyBorder="1"/>
    <xf numFmtId="3" fontId="8" fillId="0" borderId="23" xfId="3" applyNumberFormat="1" applyFont="1" applyBorder="1"/>
    <xf numFmtId="0" fontId="3" fillId="0" borderId="19" xfId="3" applyFont="1" applyBorder="1"/>
    <xf numFmtId="0" fontId="3" fillId="0" borderId="1" xfId="3" applyFont="1" applyBorder="1"/>
    <xf numFmtId="0" fontId="3" fillId="0" borderId="17" xfId="3" applyFont="1" applyBorder="1" applyAlignment="1" applyProtection="1">
      <alignment horizontal="right" vertical="center" wrapText="1"/>
      <protection locked="0"/>
    </xf>
    <xf numFmtId="3" fontId="1" fillId="0" borderId="22" xfId="3" applyNumberFormat="1" applyFont="1" applyBorder="1" applyAlignment="1">
      <alignment horizontal="center" vertical="center"/>
    </xf>
    <xf numFmtId="164" fontId="1" fillId="0" borderId="1" xfId="3" applyNumberFormat="1" applyFont="1" applyBorder="1"/>
    <xf numFmtId="165" fontId="10" fillId="0" borderId="1" xfId="1" applyNumberFormat="1" applyFont="1" applyBorder="1"/>
    <xf numFmtId="3" fontId="3" fillId="0" borderId="24" xfId="3" applyNumberFormat="1" applyFont="1" applyBorder="1"/>
    <xf numFmtId="3" fontId="1" fillId="0" borderId="27" xfId="3" applyNumberFormat="1" applyFont="1" applyBorder="1"/>
    <xf numFmtId="3" fontId="1" fillId="0" borderId="28" xfId="3" applyNumberFormat="1" applyFont="1" applyBorder="1"/>
    <xf numFmtId="167" fontId="1" fillId="0" borderId="1" xfId="1" applyNumberFormat="1" applyFont="1" applyBorder="1"/>
    <xf numFmtId="166" fontId="1" fillId="0" borderId="1" xfId="3" applyNumberFormat="1" applyFont="1" applyBorder="1"/>
    <xf numFmtId="167" fontId="1" fillId="0" borderId="1" xfId="4" applyNumberFormat="1" applyFont="1" applyBorder="1"/>
    <xf numFmtId="167" fontId="1" fillId="0" borderId="23" xfId="4" applyNumberFormat="1" applyFont="1" applyBorder="1"/>
    <xf numFmtId="3" fontId="3" fillId="0" borderId="0" xfId="3" applyNumberFormat="1" applyFont="1"/>
    <xf numFmtId="0" fontId="3" fillId="0" borderId="17" xfId="3" applyFont="1" applyBorder="1" applyAlignment="1">
      <alignment horizontal="right" vertical="center" wrapText="1"/>
    </xf>
    <xf numFmtId="0" fontId="4" fillId="0" borderId="17" xfId="3" applyFont="1" applyBorder="1" applyAlignment="1">
      <alignment horizontal="left" vertical="center" wrapText="1"/>
    </xf>
    <xf numFmtId="3" fontId="2" fillId="0" borderId="22" xfId="3" applyNumberFormat="1" applyFont="1" applyBorder="1"/>
    <xf numFmtId="3" fontId="2" fillId="0" borderId="17" xfId="3" applyNumberFormat="1" applyFont="1" applyBorder="1"/>
    <xf numFmtId="3" fontId="3" fillId="0" borderId="1" xfId="3" applyNumberFormat="1" applyFont="1" applyBorder="1"/>
    <xf numFmtId="3" fontId="2" fillId="0" borderId="22" xfId="3" applyNumberFormat="1" applyFont="1" applyBorder="1" applyAlignment="1">
      <alignment horizontal="center" vertical="center" wrapText="1"/>
    </xf>
    <xf numFmtId="0" fontId="2" fillId="0" borderId="22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3" fontId="1" fillId="0" borderId="22" xfId="3" applyNumberFormat="1" applyFont="1" applyBorder="1" applyAlignment="1">
      <alignment horizontal="center" vertical="center" wrapText="1"/>
    </xf>
    <xf numFmtId="3" fontId="1" fillId="0" borderId="22" xfId="3" applyNumberFormat="1" applyFont="1" applyBorder="1" applyAlignment="1" applyProtection="1">
      <alignment horizontal="center" vertical="center" wrapText="1"/>
      <protection locked="0"/>
    </xf>
    <xf numFmtId="0" fontId="2" fillId="0" borderId="22" xfId="3" applyFont="1" applyBorder="1" applyAlignment="1" applyProtection="1">
      <alignment horizontal="left" vertical="center" wrapText="1"/>
      <protection locked="0"/>
    </xf>
    <xf numFmtId="0" fontId="2" fillId="0" borderId="1" xfId="3" applyFont="1" applyBorder="1" applyAlignment="1" applyProtection="1">
      <alignment horizontal="left" vertical="center" wrapText="1"/>
      <protection locked="0"/>
    </xf>
    <xf numFmtId="3" fontId="1" fillId="0" borderId="29" xfId="3" applyNumberFormat="1" applyFont="1" applyBorder="1"/>
    <xf numFmtId="0" fontId="3" fillId="0" borderId="30" xfId="3" applyFont="1" applyBorder="1" applyAlignment="1" applyProtection="1">
      <alignment horizontal="right" vertical="center" wrapText="1"/>
      <protection locked="0"/>
    </xf>
    <xf numFmtId="3" fontId="1" fillId="0" borderId="31" xfId="3" applyNumberFormat="1" applyFont="1" applyBorder="1"/>
    <xf numFmtId="3" fontId="1" fillId="0" borderId="32" xfId="3" applyNumberFormat="1" applyFont="1" applyBorder="1"/>
    <xf numFmtId="0" fontId="3" fillId="0" borderId="33" xfId="3" applyFont="1" applyBorder="1" applyAlignment="1">
      <alignment horizontal="right" vertical="center" wrapText="1"/>
    </xf>
    <xf numFmtId="0" fontId="4" fillId="0" borderId="9" xfId="3" applyFont="1" applyBorder="1" applyAlignment="1">
      <alignment horizontal="center" vertical="center"/>
    </xf>
    <xf numFmtId="3" fontId="2" fillId="0" borderId="34" xfId="3" applyNumberFormat="1" applyFont="1" applyBorder="1" applyAlignment="1">
      <alignment horizontal="center" vertical="center" wrapText="1"/>
    </xf>
    <xf numFmtId="3" fontId="2" fillId="0" borderId="24" xfId="3" applyNumberFormat="1" applyFont="1" applyBorder="1" applyAlignment="1">
      <alignment horizontal="left" vertical="center" wrapText="1"/>
    </xf>
    <xf numFmtId="167" fontId="2" fillId="0" borderId="1" xfId="3" applyNumberFormat="1" applyFont="1" applyBorder="1"/>
    <xf numFmtId="3" fontId="2" fillId="0" borderId="27" xfId="3" applyNumberFormat="1" applyFont="1" applyBorder="1"/>
    <xf numFmtId="3" fontId="2" fillId="0" borderId="31" xfId="3" applyNumberFormat="1" applyFont="1" applyBorder="1"/>
    <xf numFmtId="0" fontId="2" fillId="0" borderId="34" xfId="3" applyFont="1" applyBorder="1" applyAlignment="1">
      <alignment horizontal="left" vertical="center" wrapText="1"/>
    </xf>
    <xf numFmtId="0" fontId="2" fillId="0" borderId="24" xfId="3" applyFont="1" applyBorder="1" applyAlignment="1">
      <alignment horizontal="left" vertical="center" wrapText="1"/>
    </xf>
    <xf numFmtId="3" fontId="2" fillId="0" borderId="1" xfId="5" applyNumberFormat="1" applyFont="1" applyBorder="1"/>
    <xf numFmtId="3" fontId="2" fillId="0" borderId="23" xfId="5" applyNumberFormat="1" applyFont="1" applyBorder="1"/>
    <xf numFmtId="0" fontId="11" fillId="0" borderId="0" xfId="3" applyFont="1" applyAlignment="1">
      <alignment horizontal="left" vertical="center" wrapText="1"/>
    </xf>
    <xf numFmtId="164" fontId="2" fillId="0" borderId="27" xfId="3" applyNumberFormat="1" applyFont="1" applyBorder="1"/>
    <xf numFmtId="164" fontId="8" fillId="0" borderId="27" xfId="1" applyNumberFormat="1" applyFont="1" applyBorder="1"/>
    <xf numFmtId="3" fontId="3" fillId="0" borderId="27" xfId="3" applyNumberFormat="1" applyFont="1" applyBorder="1"/>
    <xf numFmtId="3" fontId="1" fillId="0" borderId="2" xfId="3" applyNumberFormat="1" applyFont="1" applyBorder="1"/>
    <xf numFmtId="0" fontId="2" fillId="0" borderId="1" xfId="3" applyFont="1" applyBorder="1" applyAlignment="1">
      <alignment horizontal="center" vertical="center"/>
    </xf>
    <xf numFmtId="165" fontId="2" fillId="0" borderId="27" xfId="3" applyNumberFormat="1" applyFont="1" applyBorder="1" applyAlignment="1">
      <alignment horizontal="center"/>
    </xf>
    <xf numFmtId="0" fontId="1" fillId="0" borderId="23" xfId="3" applyFont="1" applyBorder="1"/>
    <xf numFmtId="0" fontId="3" fillId="0" borderId="17" xfId="3" applyFont="1" applyBorder="1" applyAlignment="1">
      <alignment horizontal="left"/>
    </xf>
    <xf numFmtId="164" fontId="2" fillId="0" borderId="24" xfId="3" applyNumberFormat="1" applyFont="1" applyBorder="1" applyAlignment="1">
      <alignment horizontal="center" vertical="center" wrapText="1"/>
    </xf>
    <xf numFmtId="3" fontId="2" fillId="0" borderId="27" xfId="3" applyNumberFormat="1" applyFont="1" applyBorder="1" applyAlignment="1">
      <alignment horizontal="center"/>
    </xf>
    <xf numFmtId="3" fontId="4" fillId="0" borderId="27" xfId="3" applyNumberFormat="1" applyFont="1" applyBorder="1" applyAlignment="1">
      <alignment horizontal="center"/>
    </xf>
    <xf numFmtId="3" fontId="2" fillId="0" borderId="25" xfId="3" applyNumberFormat="1" applyFont="1" applyBorder="1"/>
    <xf numFmtId="3" fontId="2" fillId="0" borderId="2" xfId="3" applyNumberFormat="1" applyFont="1" applyBorder="1"/>
    <xf numFmtId="3" fontId="2" fillId="0" borderId="28" xfId="3" applyNumberFormat="1" applyFont="1" applyBorder="1"/>
    <xf numFmtId="0" fontId="2" fillId="0" borderId="34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right"/>
    </xf>
    <xf numFmtId="164" fontId="8" fillId="0" borderId="27" xfId="3" applyNumberFormat="1" applyFont="1" applyBorder="1"/>
    <xf numFmtId="165" fontId="2" fillId="0" borderId="24" xfId="3" applyNumberFormat="1" applyFont="1" applyBorder="1" applyAlignment="1">
      <alignment horizontal="center"/>
    </xf>
    <xf numFmtId="3" fontId="2" fillId="0" borderId="24" xfId="3" applyNumberFormat="1" applyFont="1" applyBorder="1" applyAlignment="1">
      <alignment horizontal="center"/>
    </xf>
    <xf numFmtId="0" fontId="4" fillId="0" borderId="1" xfId="3" applyFont="1" applyBorder="1" applyAlignment="1">
      <alignment horizontal="center" vertical="center"/>
    </xf>
    <xf numFmtId="43" fontId="1" fillId="0" borderId="27" xfId="1" applyFont="1" applyBorder="1"/>
    <xf numFmtId="167" fontId="10" fillId="0" borderId="27" xfId="1" applyNumberFormat="1" applyFont="1" applyBorder="1"/>
    <xf numFmtId="3" fontId="1" fillId="0" borderId="1" xfId="5" applyNumberFormat="1" applyFont="1" applyBorder="1"/>
    <xf numFmtId="0" fontId="4" fillId="0" borderId="24" xfId="3" applyFont="1" applyBorder="1" applyAlignment="1">
      <alignment horizontal="center" vertical="center"/>
    </xf>
    <xf numFmtId="167" fontId="8" fillId="0" borderId="27" xfId="1" applyNumberFormat="1" applyFont="1" applyBorder="1"/>
    <xf numFmtId="43" fontId="2" fillId="0" borderId="27" xfId="1" applyFont="1" applyBorder="1"/>
    <xf numFmtId="0" fontId="2" fillId="0" borderId="22" xfId="3" applyFont="1" applyBorder="1" applyAlignment="1">
      <alignment horizontal="center" vertical="center" wrapText="1"/>
    </xf>
    <xf numFmtId="3" fontId="1" fillId="0" borderId="35" xfId="5" applyNumberFormat="1" applyFont="1" applyBorder="1"/>
    <xf numFmtId="0" fontId="3" fillId="0" borderId="1" xfId="3" applyFont="1" applyBorder="1" applyAlignment="1">
      <alignment horizontal="center" vertical="center"/>
    </xf>
    <xf numFmtId="0" fontId="4" fillId="0" borderId="10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36" xfId="3" applyFont="1" applyBorder="1" applyAlignment="1">
      <alignment horizontal="center" vertical="center" wrapText="1"/>
    </xf>
    <xf numFmtId="0" fontId="4" fillId="0" borderId="19" xfId="3" applyFont="1" applyBorder="1"/>
    <xf numFmtId="0" fontId="4" fillId="0" borderId="1" xfId="3" applyFont="1" applyBorder="1"/>
    <xf numFmtId="0" fontId="4" fillId="0" borderId="0" xfId="3" applyFont="1"/>
    <xf numFmtId="3" fontId="4" fillId="0" borderId="38" xfId="3" applyNumberFormat="1" applyFont="1" applyBorder="1" applyAlignment="1">
      <alignment horizontal="center" vertical="center" wrapText="1"/>
    </xf>
    <xf numFmtId="3" fontId="4" fillId="0" borderId="39" xfId="3" applyNumberFormat="1" applyFont="1" applyBorder="1" applyAlignment="1">
      <alignment horizontal="center" vertical="center" wrapText="1"/>
    </xf>
    <xf numFmtId="167" fontId="3" fillId="0" borderId="0" xfId="1" applyNumberFormat="1" applyFont="1"/>
    <xf numFmtId="0" fontId="12" fillId="0" borderId="0" xfId="2" applyFont="1" applyAlignment="1">
      <alignment wrapText="1"/>
    </xf>
    <xf numFmtId="0" fontId="2" fillId="0" borderId="34" xfId="3" applyFont="1" applyBorder="1" applyAlignment="1">
      <alignment horizontal="right" vertical="center" wrapText="1"/>
    </xf>
    <xf numFmtId="0" fontId="2" fillId="0" borderId="22" xfId="3" applyFont="1" applyBorder="1" applyAlignment="1">
      <alignment horizontal="right"/>
    </xf>
    <xf numFmtId="0" fontId="12" fillId="0" borderId="0" xfId="2" applyFont="1" applyAlignment="1">
      <alignment horizontal="left" wrapText="1"/>
    </xf>
    <xf numFmtId="0" fontId="7" fillId="2" borderId="17" xfId="2" applyFont="1" applyFill="1" applyBorder="1" applyAlignment="1">
      <alignment horizontal="center" vertical="center" wrapText="1"/>
    </xf>
    <xf numFmtId="0" fontId="7" fillId="2" borderId="19" xfId="2" applyFont="1" applyFill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36" xfId="3" applyFont="1" applyBorder="1" applyAlignment="1">
      <alignment horizontal="center" vertical="center" wrapText="1"/>
    </xf>
    <xf numFmtId="3" fontId="4" fillId="0" borderId="37" xfId="3" applyNumberFormat="1" applyFont="1" applyBorder="1" applyAlignment="1">
      <alignment horizontal="center" vertical="center" wrapText="1"/>
    </xf>
    <xf numFmtId="3" fontId="4" fillId="0" borderId="38" xfId="3" applyNumberFormat="1" applyFont="1" applyBorder="1" applyAlignment="1">
      <alignment horizontal="center" vertical="center" wrapText="1"/>
    </xf>
    <xf numFmtId="3" fontId="4" fillId="0" borderId="39" xfId="3" applyNumberFormat="1" applyFont="1" applyBorder="1" applyAlignment="1">
      <alignment horizontal="center" vertical="center" wrapText="1"/>
    </xf>
    <xf numFmtId="0" fontId="4" fillId="0" borderId="37" xfId="3" applyFont="1" applyBorder="1" applyAlignment="1">
      <alignment horizontal="center" vertical="center" wrapText="1"/>
    </xf>
    <xf numFmtId="0" fontId="4" fillId="0" borderId="38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12" fillId="0" borderId="0" xfId="2" applyFont="1" applyAlignment="1">
      <alignment wrapText="1"/>
    </xf>
    <xf numFmtId="0" fontId="3" fillId="0" borderId="0" xfId="2" applyFont="1"/>
    <xf numFmtId="0" fontId="7" fillId="2" borderId="6" xfId="2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center" vertical="center" wrapText="1"/>
    </xf>
    <xf numFmtId="0" fontId="3" fillId="2" borderId="19" xfId="3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wrapText="1"/>
    </xf>
    <xf numFmtId="0" fontId="3" fillId="2" borderId="11" xfId="3" applyFont="1" applyFill="1" applyBorder="1" applyAlignment="1">
      <alignment horizontal="center" wrapText="1"/>
    </xf>
    <xf numFmtId="0" fontId="3" fillId="2" borderId="12" xfId="3" applyFont="1" applyFill="1" applyBorder="1" applyAlignment="1">
      <alignment horizont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vertical="center"/>
    </xf>
    <xf numFmtId="0" fontId="4" fillId="2" borderId="10" xfId="3" applyFont="1" applyFill="1" applyBorder="1" applyAlignment="1">
      <alignment vertical="center"/>
    </xf>
  </cellXfs>
  <cellStyles count="6">
    <cellStyle name="Comma" xfId="1" builtinId="3"/>
    <cellStyle name="Comma 2" xfId="4" xr:uid="{A5EEEE2A-C2C1-410C-BADA-066BA18CEEAB}"/>
    <cellStyle name="Normal" xfId="0" builtinId="0"/>
    <cellStyle name="Normal 2 8" xfId="5" xr:uid="{3767DF50-A760-493F-8516-226562D5F9DF}"/>
    <cellStyle name="Normal 3" xfId="3" xr:uid="{42AF69FC-EF8C-480B-B52C-C102A19F780D}"/>
    <cellStyle name="Normal 4 2" xfId="2" xr:uid="{A2EAE603-7ECE-4145-9B8D-65DECAAC2E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FF82-413D-41C6-88C1-4FB897193536}">
  <sheetPr>
    <tabColor rgb="FF92D050"/>
  </sheetPr>
  <dimension ref="A1:CT55"/>
  <sheetViews>
    <sheetView tabSelected="1" zoomScale="85" zoomScaleNormal="85" workbookViewId="0">
      <selection activeCell="A3" sqref="A3:I3"/>
    </sheetView>
  </sheetViews>
  <sheetFormatPr defaultColWidth="8.88671875" defaultRowHeight="13.8" outlineLevelCol="1" x14ac:dyDescent="0.25"/>
  <cols>
    <col min="1" max="1" width="4.6640625" style="4" customWidth="1"/>
    <col min="2" max="2" width="54.44140625" style="6" customWidth="1"/>
    <col min="3" max="3" width="6.5546875" style="6" customWidth="1"/>
    <col min="4" max="4" width="6.88671875" style="6" bestFit="1" customWidth="1"/>
    <col min="5" max="5" width="9.33203125" style="6" customWidth="1"/>
    <col min="6" max="6" width="10.44140625" style="6" customWidth="1"/>
    <col min="7" max="8" width="8.44140625" style="6" bestFit="1" customWidth="1"/>
    <col min="9" max="9" width="6.88671875" style="6" customWidth="1"/>
    <col min="10" max="10" width="7.44140625" style="6" customWidth="1"/>
    <col min="11" max="11" width="8.44140625" style="6" bestFit="1" customWidth="1"/>
    <col min="12" max="12" width="7.6640625" style="6" bestFit="1" customWidth="1"/>
    <col min="13" max="13" width="8.44140625" style="6" bestFit="1" customWidth="1"/>
    <col min="14" max="15" width="8.44140625" style="6" customWidth="1"/>
    <col min="16" max="34" width="8.109375" style="6" customWidth="1"/>
    <col min="35" max="48" width="8.109375" style="6" customWidth="1" outlineLevel="1"/>
    <col min="49" max="50" width="8.109375" style="6" customWidth="1"/>
    <col min="51" max="64" width="8.109375" style="6" customWidth="1" outlineLevel="1"/>
    <col min="65" max="66" width="8.109375" style="6" customWidth="1"/>
    <col min="67" max="70" width="8.88671875" style="6"/>
    <col min="71" max="71" width="9" style="6" customWidth="1"/>
    <col min="72" max="74" width="8.88671875" style="6"/>
    <col min="75" max="75" width="13.33203125" style="6" bestFit="1" customWidth="1"/>
    <col min="76" max="76" width="8.88671875" style="6"/>
    <col min="77" max="77" width="11.5546875" style="6" bestFit="1" customWidth="1"/>
    <col min="78" max="79" width="8.88671875" style="6"/>
    <col min="80" max="82" width="8.88671875" style="6" customWidth="1"/>
    <col min="83" max="83" width="8.88671875" style="6" hidden="1" customWidth="1" outlineLevel="1"/>
    <col min="84" max="84" width="7.88671875" style="6" hidden="1" customWidth="1" outlineLevel="1"/>
    <col min="85" max="85" width="8.5546875" style="6" hidden="1" customWidth="1" outlineLevel="1"/>
    <col min="86" max="86" width="7.6640625" style="6" hidden="1" customWidth="1" outlineLevel="1"/>
    <col min="87" max="87" width="8.109375" style="6" hidden="1" customWidth="1" outlineLevel="1"/>
    <col min="88" max="88" width="8.33203125" style="6" hidden="1" customWidth="1" outlineLevel="1"/>
    <col min="89" max="89" width="8.88671875" style="6" hidden="1" customWidth="1" outlineLevel="1"/>
    <col min="90" max="90" width="8" style="6" hidden="1" customWidth="1" outlineLevel="1"/>
    <col min="91" max="94" width="8.88671875" style="6" hidden="1" customWidth="1" outlineLevel="1"/>
    <col min="95" max="95" width="8.88671875" style="6" collapsed="1"/>
    <col min="96" max="96" width="9.109375" style="6" bestFit="1" customWidth="1"/>
    <col min="97" max="16384" width="8.88671875" style="6"/>
  </cols>
  <sheetData>
    <row r="1" spans="1:98" s="1" customFormat="1" ht="33.75" customHeight="1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98" s="1" customFormat="1" x14ac:dyDescent="0.25">
      <c r="A2" s="2"/>
    </row>
    <row r="3" spans="1:98" s="1" customFormat="1" ht="13.5" customHeight="1" x14ac:dyDescent="0.25">
      <c r="A3" s="173" t="s">
        <v>1</v>
      </c>
      <c r="B3" s="173"/>
      <c r="C3" s="173"/>
      <c r="D3" s="173"/>
      <c r="E3" s="173"/>
      <c r="F3" s="173"/>
      <c r="G3" s="173"/>
      <c r="H3" s="173"/>
      <c r="I3" s="17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98" ht="14.4" thickBo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98" ht="24" customHeight="1" x14ac:dyDescent="0.25">
      <c r="A5" s="174" t="s">
        <v>2</v>
      </c>
      <c r="B5" s="176" t="s">
        <v>3</v>
      </c>
      <c r="C5" s="169" t="s">
        <v>4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1"/>
      <c r="S5" s="169" t="s">
        <v>5</v>
      </c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7"/>
      <c r="AH5" s="8"/>
      <c r="AI5" s="169" t="s">
        <v>6</v>
      </c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7"/>
      <c r="AX5" s="8"/>
      <c r="AY5" s="169" t="s">
        <v>7</v>
      </c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7"/>
      <c r="BN5" s="8"/>
      <c r="BO5" s="169" t="s">
        <v>63</v>
      </c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1"/>
      <c r="CE5" s="142" t="s">
        <v>8</v>
      </c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9"/>
    </row>
    <row r="6" spans="1:98" ht="20.25" customHeight="1" x14ac:dyDescent="0.25">
      <c r="A6" s="175"/>
      <c r="B6" s="177"/>
      <c r="C6" s="158" t="s">
        <v>9</v>
      </c>
      <c r="D6" s="159"/>
      <c r="E6" s="159"/>
      <c r="F6" s="159"/>
      <c r="G6" s="155" t="s">
        <v>10</v>
      </c>
      <c r="H6" s="156"/>
      <c r="I6" s="156"/>
      <c r="J6" s="156"/>
      <c r="K6" s="156"/>
      <c r="L6" s="157"/>
      <c r="M6" s="143" t="s">
        <v>11</v>
      </c>
      <c r="N6" s="144"/>
      <c r="O6" s="143" t="s">
        <v>12</v>
      </c>
      <c r="P6" s="144"/>
      <c r="Q6" s="147" t="s">
        <v>13</v>
      </c>
      <c r="R6" s="148"/>
      <c r="S6" s="158" t="s">
        <v>9</v>
      </c>
      <c r="T6" s="159"/>
      <c r="U6" s="159"/>
      <c r="V6" s="159"/>
      <c r="W6" s="155" t="s">
        <v>10</v>
      </c>
      <c r="X6" s="156"/>
      <c r="Y6" s="156"/>
      <c r="Z6" s="156"/>
      <c r="AA6" s="156"/>
      <c r="AB6" s="157"/>
      <c r="AC6" s="143" t="s">
        <v>11</v>
      </c>
      <c r="AD6" s="144"/>
      <c r="AE6" s="143" t="s">
        <v>12</v>
      </c>
      <c r="AF6" s="144"/>
      <c r="AG6" s="147" t="s">
        <v>13</v>
      </c>
      <c r="AH6" s="148"/>
      <c r="AI6" s="158" t="s">
        <v>9</v>
      </c>
      <c r="AJ6" s="159"/>
      <c r="AK6" s="159"/>
      <c r="AL6" s="159"/>
      <c r="AM6" s="155" t="s">
        <v>10</v>
      </c>
      <c r="AN6" s="156"/>
      <c r="AO6" s="156"/>
      <c r="AP6" s="156"/>
      <c r="AQ6" s="156"/>
      <c r="AR6" s="157"/>
      <c r="AS6" s="143" t="s">
        <v>11</v>
      </c>
      <c r="AT6" s="144"/>
      <c r="AU6" s="143" t="s">
        <v>12</v>
      </c>
      <c r="AV6" s="144"/>
      <c r="AW6" s="147" t="s">
        <v>13</v>
      </c>
      <c r="AX6" s="148"/>
      <c r="AY6" s="158" t="s">
        <v>9</v>
      </c>
      <c r="AZ6" s="159"/>
      <c r="BA6" s="159"/>
      <c r="BB6" s="159"/>
      <c r="BC6" s="155" t="s">
        <v>10</v>
      </c>
      <c r="BD6" s="156"/>
      <c r="BE6" s="156"/>
      <c r="BF6" s="156"/>
      <c r="BG6" s="156"/>
      <c r="BH6" s="157"/>
      <c r="BI6" s="143" t="s">
        <v>11</v>
      </c>
      <c r="BJ6" s="144"/>
      <c r="BK6" s="143" t="s">
        <v>12</v>
      </c>
      <c r="BL6" s="160"/>
      <c r="BM6" s="147" t="s">
        <v>13</v>
      </c>
      <c r="BN6" s="148"/>
      <c r="BO6" s="158" t="s">
        <v>9</v>
      </c>
      <c r="BP6" s="159"/>
      <c r="BQ6" s="159"/>
      <c r="BR6" s="159"/>
      <c r="BS6" s="155" t="s">
        <v>10</v>
      </c>
      <c r="BT6" s="156"/>
      <c r="BU6" s="156"/>
      <c r="BV6" s="156"/>
      <c r="BW6" s="156"/>
      <c r="BX6" s="157"/>
      <c r="BY6" s="143" t="s">
        <v>11</v>
      </c>
      <c r="BZ6" s="144"/>
      <c r="CA6" s="143" t="s">
        <v>12</v>
      </c>
      <c r="CB6" s="144"/>
      <c r="CC6" s="147" t="s">
        <v>13</v>
      </c>
      <c r="CD6" s="148"/>
      <c r="CE6" s="166" t="s">
        <v>9</v>
      </c>
      <c r="CF6" s="163"/>
      <c r="CG6" s="162" t="s">
        <v>14</v>
      </c>
      <c r="CH6" s="163"/>
      <c r="CI6" s="126" t="s">
        <v>15</v>
      </c>
      <c r="CJ6" s="142"/>
      <c r="CK6" s="142"/>
      <c r="CL6" s="142"/>
      <c r="CM6" s="142"/>
      <c r="CN6" s="142"/>
      <c r="CO6" s="162" t="s">
        <v>16</v>
      </c>
      <c r="CP6" s="163"/>
      <c r="CQ6" s="9"/>
    </row>
    <row r="7" spans="1:98" s="10" customFormat="1" ht="28.5" customHeight="1" x14ac:dyDescent="0.3">
      <c r="A7" s="175"/>
      <c r="B7" s="177"/>
      <c r="C7" s="152" t="s">
        <v>17</v>
      </c>
      <c r="D7" s="153"/>
      <c r="E7" s="154" t="s">
        <v>18</v>
      </c>
      <c r="F7" s="153"/>
      <c r="G7" s="150" t="s">
        <v>19</v>
      </c>
      <c r="H7" s="151"/>
      <c r="I7" s="150" t="s">
        <v>20</v>
      </c>
      <c r="J7" s="151"/>
      <c r="K7" s="150" t="s">
        <v>21</v>
      </c>
      <c r="L7" s="151"/>
      <c r="M7" s="145"/>
      <c r="N7" s="146"/>
      <c r="O7" s="145"/>
      <c r="P7" s="146"/>
      <c r="Q7" s="145"/>
      <c r="R7" s="149"/>
      <c r="S7" s="152" t="s">
        <v>17</v>
      </c>
      <c r="T7" s="153"/>
      <c r="U7" s="154" t="s">
        <v>18</v>
      </c>
      <c r="V7" s="153"/>
      <c r="W7" s="150" t="s">
        <v>19</v>
      </c>
      <c r="X7" s="151"/>
      <c r="Y7" s="150" t="s">
        <v>20</v>
      </c>
      <c r="Z7" s="151"/>
      <c r="AA7" s="150" t="s">
        <v>21</v>
      </c>
      <c r="AB7" s="151"/>
      <c r="AC7" s="145"/>
      <c r="AD7" s="146"/>
      <c r="AE7" s="145"/>
      <c r="AF7" s="146"/>
      <c r="AG7" s="145"/>
      <c r="AH7" s="149"/>
      <c r="AI7" s="152" t="s">
        <v>17</v>
      </c>
      <c r="AJ7" s="153"/>
      <c r="AK7" s="154" t="s">
        <v>18</v>
      </c>
      <c r="AL7" s="153"/>
      <c r="AM7" s="150" t="s">
        <v>19</v>
      </c>
      <c r="AN7" s="151"/>
      <c r="AO7" s="150" t="s">
        <v>20</v>
      </c>
      <c r="AP7" s="151"/>
      <c r="AQ7" s="150" t="s">
        <v>21</v>
      </c>
      <c r="AR7" s="151"/>
      <c r="AS7" s="145"/>
      <c r="AT7" s="146"/>
      <c r="AU7" s="145"/>
      <c r="AV7" s="146"/>
      <c r="AW7" s="145"/>
      <c r="AX7" s="149"/>
      <c r="AY7" s="152" t="s">
        <v>17</v>
      </c>
      <c r="AZ7" s="153"/>
      <c r="BA7" s="154" t="s">
        <v>18</v>
      </c>
      <c r="BB7" s="153"/>
      <c r="BC7" s="150" t="s">
        <v>19</v>
      </c>
      <c r="BD7" s="151"/>
      <c r="BE7" s="150" t="s">
        <v>20</v>
      </c>
      <c r="BF7" s="151"/>
      <c r="BG7" s="150" t="s">
        <v>21</v>
      </c>
      <c r="BH7" s="151"/>
      <c r="BI7" s="145"/>
      <c r="BJ7" s="146"/>
      <c r="BK7" s="145"/>
      <c r="BL7" s="161"/>
      <c r="BM7" s="145"/>
      <c r="BN7" s="149"/>
      <c r="BO7" s="152" t="s">
        <v>17</v>
      </c>
      <c r="BP7" s="153"/>
      <c r="BQ7" s="154" t="s">
        <v>18</v>
      </c>
      <c r="BR7" s="153"/>
      <c r="BS7" s="150" t="s">
        <v>19</v>
      </c>
      <c r="BT7" s="151"/>
      <c r="BU7" s="150" t="s">
        <v>20</v>
      </c>
      <c r="BV7" s="151"/>
      <c r="BW7" s="150" t="s">
        <v>21</v>
      </c>
      <c r="BX7" s="151"/>
      <c r="BY7" s="145"/>
      <c r="BZ7" s="146"/>
      <c r="CA7" s="145"/>
      <c r="CB7" s="146"/>
      <c r="CC7" s="145"/>
      <c r="CD7" s="149"/>
      <c r="CE7" s="167"/>
      <c r="CF7" s="165"/>
      <c r="CG7" s="164"/>
      <c r="CH7" s="165"/>
      <c r="CI7" s="126" t="s">
        <v>19</v>
      </c>
      <c r="CJ7" s="142"/>
      <c r="CK7" s="150" t="s">
        <v>20</v>
      </c>
      <c r="CL7" s="151"/>
      <c r="CM7" s="150" t="s">
        <v>21</v>
      </c>
      <c r="CN7" s="168"/>
      <c r="CO7" s="164"/>
      <c r="CP7" s="165"/>
      <c r="CQ7" s="9"/>
    </row>
    <row r="8" spans="1:98" s="4" customFormat="1" ht="21" customHeight="1" x14ac:dyDescent="0.3">
      <c r="A8" s="175"/>
      <c r="B8" s="177"/>
      <c r="C8" s="11" t="s">
        <v>22</v>
      </c>
      <c r="D8" s="12" t="s">
        <v>23</v>
      </c>
      <c r="E8" s="12" t="s">
        <v>22</v>
      </c>
      <c r="F8" s="12" t="s">
        <v>23</v>
      </c>
      <c r="G8" s="13" t="s">
        <v>22</v>
      </c>
      <c r="H8" s="13" t="s">
        <v>23</v>
      </c>
      <c r="I8" s="13" t="s">
        <v>22</v>
      </c>
      <c r="J8" s="13" t="s">
        <v>23</v>
      </c>
      <c r="K8" s="13" t="s">
        <v>22</v>
      </c>
      <c r="L8" s="13" t="s">
        <v>23</v>
      </c>
      <c r="M8" s="13" t="s">
        <v>22</v>
      </c>
      <c r="N8" s="13" t="s">
        <v>23</v>
      </c>
      <c r="O8" s="13" t="s">
        <v>22</v>
      </c>
      <c r="P8" s="13" t="s">
        <v>23</v>
      </c>
      <c r="Q8" s="14" t="s">
        <v>22</v>
      </c>
      <c r="R8" s="15" t="s">
        <v>23</v>
      </c>
      <c r="S8" s="11" t="s">
        <v>22</v>
      </c>
      <c r="T8" s="12" t="s">
        <v>23</v>
      </c>
      <c r="U8" s="12" t="s">
        <v>22</v>
      </c>
      <c r="V8" s="12" t="s">
        <v>23</v>
      </c>
      <c r="W8" s="13" t="s">
        <v>22</v>
      </c>
      <c r="X8" s="13" t="s">
        <v>23</v>
      </c>
      <c r="Y8" s="13" t="s">
        <v>22</v>
      </c>
      <c r="Z8" s="13" t="s">
        <v>23</v>
      </c>
      <c r="AA8" s="13" t="s">
        <v>22</v>
      </c>
      <c r="AB8" s="13" t="s">
        <v>23</v>
      </c>
      <c r="AC8" s="13" t="s">
        <v>22</v>
      </c>
      <c r="AD8" s="13" t="s">
        <v>23</v>
      </c>
      <c r="AE8" s="13" t="s">
        <v>22</v>
      </c>
      <c r="AF8" s="13" t="s">
        <v>23</v>
      </c>
      <c r="AG8" s="14" t="s">
        <v>22</v>
      </c>
      <c r="AH8" s="15" t="s">
        <v>23</v>
      </c>
      <c r="AI8" s="11" t="s">
        <v>22</v>
      </c>
      <c r="AJ8" s="12" t="s">
        <v>23</v>
      </c>
      <c r="AK8" s="12" t="s">
        <v>22</v>
      </c>
      <c r="AL8" s="12" t="s">
        <v>23</v>
      </c>
      <c r="AM8" s="13" t="s">
        <v>22</v>
      </c>
      <c r="AN8" s="13" t="s">
        <v>23</v>
      </c>
      <c r="AO8" s="13" t="s">
        <v>22</v>
      </c>
      <c r="AP8" s="13" t="s">
        <v>23</v>
      </c>
      <c r="AQ8" s="13" t="s">
        <v>22</v>
      </c>
      <c r="AR8" s="13" t="s">
        <v>23</v>
      </c>
      <c r="AS8" s="13" t="s">
        <v>22</v>
      </c>
      <c r="AT8" s="13" t="s">
        <v>23</v>
      </c>
      <c r="AU8" s="13" t="s">
        <v>22</v>
      </c>
      <c r="AV8" s="13" t="s">
        <v>23</v>
      </c>
      <c r="AW8" s="14" t="s">
        <v>22</v>
      </c>
      <c r="AX8" s="15" t="s">
        <v>23</v>
      </c>
      <c r="AY8" s="11" t="s">
        <v>22</v>
      </c>
      <c r="AZ8" s="12" t="s">
        <v>23</v>
      </c>
      <c r="BA8" s="12" t="s">
        <v>22</v>
      </c>
      <c r="BB8" s="12" t="s">
        <v>23</v>
      </c>
      <c r="BC8" s="13" t="s">
        <v>22</v>
      </c>
      <c r="BD8" s="13" t="s">
        <v>23</v>
      </c>
      <c r="BE8" s="13" t="s">
        <v>22</v>
      </c>
      <c r="BF8" s="13" t="s">
        <v>23</v>
      </c>
      <c r="BG8" s="13" t="s">
        <v>22</v>
      </c>
      <c r="BH8" s="13" t="s">
        <v>23</v>
      </c>
      <c r="BI8" s="13" t="s">
        <v>22</v>
      </c>
      <c r="BJ8" s="13" t="s">
        <v>23</v>
      </c>
      <c r="BK8" s="13" t="s">
        <v>22</v>
      </c>
      <c r="BL8" s="16" t="s">
        <v>23</v>
      </c>
      <c r="BM8" s="14" t="s">
        <v>22</v>
      </c>
      <c r="BN8" s="15" t="s">
        <v>23</v>
      </c>
      <c r="BO8" s="11" t="s">
        <v>22</v>
      </c>
      <c r="BP8" s="12" t="s">
        <v>23</v>
      </c>
      <c r="BQ8" s="12" t="s">
        <v>22</v>
      </c>
      <c r="BR8" s="12" t="s">
        <v>23</v>
      </c>
      <c r="BS8" s="13" t="s">
        <v>22</v>
      </c>
      <c r="BT8" s="13" t="s">
        <v>23</v>
      </c>
      <c r="BU8" s="13" t="s">
        <v>22</v>
      </c>
      <c r="BV8" s="13" t="s">
        <v>23</v>
      </c>
      <c r="BW8" s="13" t="s">
        <v>22</v>
      </c>
      <c r="BX8" s="13" t="s">
        <v>23</v>
      </c>
      <c r="BY8" s="13" t="s">
        <v>22</v>
      </c>
      <c r="BZ8" s="13" t="s">
        <v>23</v>
      </c>
      <c r="CA8" s="13" t="s">
        <v>22</v>
      </c>
      <c r="CB8" s="13" t="s">
        <v>23</v>
      </c>
      <c r="CC8" s="14" t="s">
        <v>22</v>
      </c>
      <c r="CD8" s="15" t="s">
        <v>23</v>
      </c>
      <c r="CE8" s="142" t="s">
        <v>24</v>
      </c>
      <c r="CF8" s="127"/>
      <c r="CG8" s="126" t="s">
        <v>25</v>
      </c>
      <c r="CH8" s="127"/>
      <c r="CI8" s="126" t="s">
        <v>26</v>
      </c>
      <c r="CJ8" s="127"/>
      <c r="CK8" s="126" t="s">
        <v>26</v>
      </c>
      <c r="CL8" s="127"/>
      <c r="CM8" s="126" t="s">
        <v>26</v>
      </c>
      <c r="CN8" s="127"/>
      <c r="CO8" s="126" t="s">
        <v>26</v>
      </c>
      <c r="CP8" s="127"/>
      <c r="CQ8" s="9"/>
    </row>
    <row r="9" spans="1:98" s="4" customFormat="1" ht="15" customHeight="1" x14ac:dyDescent="0.3">
      <c r="A9" s="175"/>
      <c r="B9" s="178"/>
      <c r="C9" s="17" t="s">
        <v>27</v>
      </c>
      <c r="D9" s="18" t="s">
        <v>27</v>
      </c>
      <c r="E9" s="18" t="s">
        <v>28</v>
      </c>
      <c r="F9" s="18" t="s">
        <v>28</v>
      </c>
      <c r="G9" s="19" t="s">
        <v>29</v>
      </c>
      <c r="H9" s="19" t="s">
        <v>29</v>
      </c>
      <c r="I9" s="19" t="s">
        <v>29</v>
      </c>
      <c r="J9" s="19" t="s">
        <v>29</v>
      </c>
      <c r="K9" s="19" t="s">
        <v>29</v>
      </c>
      <c r="L9" s="19" t="s">
        <v>29</v>
      </c>
      <c r="M9" s="19" t="s">
        <v>29</v>
      </c>
      <c r="N9" s="19" t="s">
        <v>29</v>
      </c>
      <c r="O9" s="19" t="s">
        <v>29</v>
      </c>
      <c r="P9" s="19" t="s">
        <v>29</v>
      </c>
      <c r="Q9" s="18" t="s">
        <v>27</v>
      </c>
      <c r="R9" s="20" t="s">
        <v>27</v>
      </c>
      <c r="S9" s="17" t="s">
        <v>27</v>
      </c>
      <c r="T9" s="18" t="s">
        <v>27</v>
      </c>
      <c r="U9" s="18" t="s">
        <v>28</v>
      </c>
      <c r="V9" s="18" t="s">
        <v>28</v>
      </c>
      <c r="W9" s="19" t="s">
        <v>29</v>
      </c>
      <c r="X9" s="19" t="s">
        <v>29</v>
      </c>
      <c r="Y9" s="19" t="s">
        <v>29</v>
      </c>
      <c r="Z9" s="19" t="s">
        <v>29</v>
      </c>
      <c r="AA9" s="19" t="s">
        <v>29</v>
      </c>
      <c r="AB9" s="19" t="s">
        <v>29</v>
      </c>
      <c r="AC9" s="19" t="s">
        <v>29</v>
      </c>
      <c r="AD9" s="19" t="s">
        <v>29</v>
      </c>
      <c r="AE9" s="19" t="s">
        <v>29</v>
      </c>
      <c r="AF9" s="19" t="s">
        <v>29</v>
      </c>
      <c r="AG9" s="18" t="s">
        <v>27</v>
      </c>
      <c r="AH9" s="20" t="s">
        <v>27</v>
      </c>
      <c r="AI9" s="17" t="s">
        <v>27</v>
      </c>
      <c r="AJ9" s="18" t="s">
        <v>27</v>
      </c>
      <c r="AK9" s="18" t="s">
        <v>28</v>
      </c>
      <c r="AL9" s="18" t="s">
        <v>28</v>
      </c>
      <c r="AM9" s="19" t="s">
        <v>29</v>
      </c>
      <c r="AN9" s="19" t="s">
        <v>29</v>
      </c>
      <c r="AO9" s="19" t="s">
        <v>29</v>
      </c>
      <c r="AP9" s="19" t="s">
        <v>29</v>
      </c>
      <c r="AQ9" s="19" t="s">
        <v>29</v>
      </c>
      <c r="AR9" s="19" t="s">
        <v>29</v>
      </c>
      <c r="AS9" s="19" t="s">
        <v>29</v>
      </c>
      <c r="AT9" s="19" t="s">
        <v>29</v>
      </c>
      <c r="AU9" s="19" t="s">
        <v>29</v>
      </c>
      <c r="AV9" s="19" t="s">
        <v>29</v>
      </c>
      <c r="AW9" s="18" t="s">
        <v>27</v>
      </c>
      <c r="AX9" s="20" t="s">
        <v>27</v>
      </c>
      <c r="AY9" s="17" t="s">
        <v>27</v>
      </c>
      <c r="AZ9" s="18" t="s">
        <v>27</v>
      </c>
      <c r="BA9" s="18" t="s">
        <v>28</v>
      </c>
      <c r="BB9" s="18" t="s">
        <v>28</v>
      </c>
      <c r="BC9" s="19" t="s">
        <v>29</v>
      </c>
      <c r="BD9" s="19" t="s">
        <v>29</v>
      </c>
      <c r="BE9" s="19" t="s">
        <v>29</v>
      </c>
      <c r="BF9" s="19" t="s">
        <v>29</v>
      </c>
      <c r="BG9" s="19" t="s">
        <v>29</v>
      </c>
      <c r="BH9" s="19" t="s">
        <v>29</v>
      </c>
      <c r="BI9" s="19" t="s">
        <v>29</v>
      </c>
      <c r="BJ9" s="19" t="s">
        <v>29</v>
      </c>
      <c r="BK9" s="19" t="s">
        <v>29</v>
      </c>
      <c r="BL9" s="21" t="s">
        <v>29</v>
      </c>
      <c r="BM9" s="18" t="s">
        <v>27</v>
      </c>
      <c r="BN9" s="20" t="s">
        <v>27</v>
      </c>
      <c r="BO9" s="17" t="s">
        <v>27</v>
      </c>
      <c r="BP9" s="18" t="s">
        <v>27</v>
      </c>
      <c r="BQ9" s="18" t="s">
        <v>28</v>
      </c>
      <c r="BR9" s="18" t="s">
        <v>28</v>
      </c>
      <c r="BS9" s="19" t="s">
        <v>29</v>
      </c>
      <c r="BT9" s="19" t="s">
        <v>29</v>
      </c>
      <c r="BU9" s="19" t="s">
        <v>29</v>
      </c>
      <c r="BV9" s="19" t="s">
        <v>29</v>
      </c>
      <c r="BW9" s="19" t="s">
        <v>29</v>
      </c>
      <c r="BX9" s="19" t="s">
        <v>29</v>
      </c>
      <c r="BY9" s="19" t="s">
        <v>29</v>
      </c>
      <c r="BZ9" s="19" t="s">
        <v>29</v>
      </c>
      <c r="CA9" s="19" t="s">
        <v>29</v>
      </c>
      <c r="CB9" s="19" t="s">
        <v>29</v>
      </c>
      <c r="CC9" s="18" t="s">
        <v>27</v>
      </c>
      <c r="CD9" s="20" t="s">
        <v>27</v>
      </c>
      <c r="CE9" s="22" t="s">
        <v>27</v>
      </c>
      <c r="CF9" s="23" t="s">
        <v>28</v>
      </c>
      <c r="CG9" s="23" t="s">
        <v>29</v>
      </c>
      <c r="CH9" s="23" t="s">
        <v>28</v>
      </c>
      <c r="CI9" s="23" t="s">
        <v>29</v>
      </c>
      <c r="CJ9" s="23" t="s">
        <v>28</v>
      </c>
      <c r="CK9" s="23" t="s">
        <v>29</v>
      </c>
      <c r="CL9" s="23" t="s">
        <v>28</v>
      </c>
      <c r="CM9" s="23" t="s">
        <v>29</v>
      </c>
      <c r="CN9" s="23" t="s">
        <v>28</v>
      </c>
      <c r="CO9" s="23" t="s">
        <v>29</v>
      </c>
      <c r="CP9" s="23" t="s">
        <v>28</v>
      </c>
      <c r="CQ9" s="9"/>
    </row>
    <row r="10" spans="1:98" ht="14.4" x14ac:dyDescent="0.3">
      <c r="A10" s="128" t="s">
        <v>30</v>
      </c>
      <c r="B10" s="24" t="s">
        <v>31</v>
      </c>
      <c r="C10" s="25">
        <v>7145</v>
      </c>
      <c r="D10" s="26"/>
      <c r="E10" s="27">
        <v>67.177510342233916</v>
      </c>
      <c r="F10" s="28"/>
      <c r="G10" s="26">
        <v>78151.23</v>
      </c>
      <c r="H10" s="26"/>
      <c r="I10" s="29"/>
      <c r="J10" s="29"/>
      <c r="K10" s="26">
        <v>30647.776456208725</v>
      </c>
      <c r="L10" s="26"/>
      <c r="M10" s="30">
        <v>100497.84069003942</v>
      </c>
      <c r="N10" s="31"/>
      <c r="O10" s="26">
        <v>209296.84714624815</v>
      </c>
      <c r="P10" s="26"/>
      <c r="Q10" s="26">
        <v>106055.34218001479</v>
      </c>
      <c r="R10" s="32"/>
      <c r="S10" s="26">
        <v>6740</v>
      </c>
      <c r="T10" s="26"/>
      <c r="U10" s="33">
        <v>65.183752417794963</v>
      </c>
      <c r="V10" s="33"/>
      <c r="W10" s="26">
        <v>78151.23</v>
      </c>
      <c r="X10" s="26"/>
      <c r="Y10" s="29"/>
      <c r="Z10" s="29"/>
      <c r="AA10" s="26">
        <v>45572.245475241085</v>
      </c>
      <c r="AB10" s="26"/>
      <c r="AC10" s="26">
        <v>88051.33870124293</v>
      </c>
      <c r="AD10" s="31"/>
      <c r="AE10" s="26">
        <v>211774.81417648401</v>
      </c>
      <c r="AF10" s="26"/>
      <c r="AG10" s="26">
        <v>126908.98899177441</v>
      </c>
      <c r="AH10" s="32"/>
      <c r="AI10" s="34"/>
      <c r="AJ10" s="35"/>
      <c r="AK10" s="35"/>
      <c r="AL10" s="35"/>
      <c r="AM10" s="26">
        <v>78151.23</v>
      </c>
      <c r="AN10" s="29"/>
      <c r="AO10" s="29"/>
      <c r="AP10" s="29"/>
      <c r="AQ10" s="26">
        <v>43456.13</v>
      </c>
      <c r="AR10" s="29"/>
      <c r="AS10" s="26">
        <v>89417.900000000009</v>
      </c>
      <c r="AT10" s="36"/>
      <c r="AU10" s="26">
        <v>211025.26</v>
      </c>
      <c r="AV10" s="37"/>
      <c r="AW10" s="26">
        <v>113534.99582523626</v>
      </c>
      <c r="AX10" s="32"/>
      <c r="AY10" s="34"/>
      <c r="AZ10" s="35"/>
      <c r="BA10" s="35"/>
      <c r="BB10" s="35"/>
      <c r="BC10" s="26">
        <v>78151.23</v>
      </c>
      <c r="BD10" s="29"/>
      <c r="BE10" s="29"/>
      <c r="BF10" s="29"/>
      <c r="BG10" s="26">
        <v>44473.192914998472</v>
      </c>
      <c r="BH10" s="29">
        <f>SUM(BH11:BH13)</f>
        <v>0</v>
      </c>
      <c r="BI10" s="26">
        <v>90165.740391816653</v>
      </c>
      <c r="BJ10" s="36">
        <f>SUM(BJ11:BJ13)</f>
        <v>0</v>
      </c>
      <c r="BK10" s="26">
        <v>228228.4</v>
      </c>
      <c r="BL10" s="37"/>
      <c r="BM10" s="26">
        <v>113534.99582523626</v>
      </c>
      <c r="BN10" s="32"/>
      <c r="BO10" s="38"/>
      <c r="BP10" s="38"/>
      <c r="BQ10" s="35"/>
      <c r="BR10" s="28"/>
      <c r="BS10" s="38">
        <v>312604.92</v>
      </c>
      <c r="BT10" s="38"/>
      <c r="BU10" s="35"/>
      <c r="BV10" s="35"/>
      <c r="BW10" s="38">
        <v>164149.34484644825</v>
      </c>
      <c r="BX10" s="38"/>
      <c r="BY10" s="38">
        <v>368132.81978309905</v>
      </c>
      <c r="BZ10" s="38"/>
      <c r="CA10" s="38">
        <v>844887.08462954743</v>
      </c>
      <c r="CB10" s="38"/>
      <c r="CC10" s="38">
        <f>SUM(CC11:CC13)</f>
        <v>460034.32282226172</v>
      </c>
      <c r="CD10" s="39"/>
      <c r="CE10" s="40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</row>
    <row r="11" spans="1:98" ht="14.4" x14ac:dyDescent="0.3">
      <c r="A11" s="129"/>
      <c r="B11" s="42" t="s">
        <v>32</v>
      </c>
      <c r="C11" s="43">
        <v>4142</v>
      </c>
      <c r="D11" s="29"/>
      <c r="E11" s="44">
        <v>38.943211733734486</v>
      </c>
      <c r="F11" s="45"/>
      <c r="G11" s="29">
        <v>42602.720000000001</v>
      </c>
      <c r="H11" s="29"/>
      <c r="I11" s="29"/>
      <c r="J11" s="29"/>
      <c r="K11" s="29">
        <v>16707.082658026658</v>
      </c>
      <c r="L11" s="29"/>
      <c r="M11" s="46">
        <v>54784.559192428394</v>
      </c>
      <c r="N11" s="36"/>
      <c r="O11" s="47">
        <v>114094.36185045505</v>
      </c>
      <c r="P11" s="47"/>
      <c r="Q11" s="36">
        <v>79761.319096973661</v>
      </c>
      <c r="R11" s="48"/>
      <c r="S11" s="49">
        <v>3955</v>
      </c>
      <c r="T11" s="49"/>
      <c r="U11" s="50">
        <v>38.249516441005802</v>
      </c>
      <c r="V11" s="50"/>
      <c r="W11" s="29">
        <v>42602.720000000001</v>
      </c>
      <c r="X11" s="29"/>
      <c r="Y11" s="29"/>
      <c r="Z11" s="29"/>
      <c r="AA11" s="29">
        <v>24842.87372295052</v>
      </c>
      <c r="AB11" s="29"/>
      <c r="AC11" s="36">
        <v>47999.584105026493</v>
      </c>
      <c r="AD11" s="36"/>
      <c r="AE11" s="47">
        <v>115445.17782797702</v>
      </c>
      <c r="AF11" s="47"/>
      <c r="AG11" s="36">
        <v>95101.939337278091</v>
      </c>
      <c r="AH11" s="48"/>
      <c r="AI11" s="34"/>
      <c r="AJ11" s="35"/>
      <c r="AK11" s="35"/>
      <c r="AL11" s="35"/>
      <c r="AM11" s="29">
        <v>42602.720000000001</v>
      </c>
      <c r="AN11" s="29"/>
      <c r="AO11" s="29"/>
      <c r="AP11" s="29"/>
      <c r="AQ11" s="29">
        <v>23689.32</v>
      </c>
      <c r="AR11" s="29"/>
      <c r="AS11" s="36">
        <v>48744.54</v>
      </c>
      <c r="AT11" s="36"/>
      <c r="AU11" s="47">
        <v>115036.58000000002</v>
      </c>
      <c r="AV11" s="37"/>
      <c r="AW11" s="36">
        <v>85079.854243654656</v>
      </c>
      <c r="AX11" s="48"/>
      <c r="AY11" s="34"/>
      <c r="AZ11" s="35"/>
      <c r="BA11" s="35"/>
      <c r="BB11" s="35"/>
      <c r="BC11" s="29">
        <v>42602.720000000001</v>
      </c>
      <c r="BD11" s="29"/>
      <c r="BE11" s="29"/>
      <c r="BF11" s="29"/>
      <c r="BG11" s="29">
        <v>24243.752155227176</v>
      </c>
      <c r="BH11" s="29"/>
      <c r="BI11" s="36">
        <v>49152.210210357611</v>
      </c>
      <c r="BJ11" s="36"/>
      <c r="BK11" s="47">
        <v>129524.37</v>
      </c>
      <c r="BL11" s="37"/>
      <c r="BM11" s="36">
        <v>85079.854243654656</v>
      </c>
      <c r="BN11" s="48"/>
      <c r="BO11" s="51"/>
      <c r="BP11" s="51"/>
      <c r="BQ11" s="35"/>
      <c r="BR11" s="45"/>
      <c r="BS11" s="51">
        <v>170410.88</v>
      </c>
      <c r="BT11" s="51"/>
      <c r="BU11" s="35"/>
      <c r="BV11" s="35"/>
      <c r="BW11" s="51">
        <v>89483.028536204351</v>
      </c>
      <c r="BX11" s="51"/>
      <c r="BY11" s="51">
        <v>200680.89350781252</v>
      </c>
      <c r="BZ11" s="51"/>
      <c r="CA11" s="51">
        <v>460574.80204401689</v>
      </c>
      <c r="CB11" s="51"/>
      <c r="CC11" s="51">
        <f>Q11+AG11+AW11+BM11</f>
        <v>345022.96692156105</v>
      </c>
      <c r="CD11" s="52"/>
      <c r="CE11" s="40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T11" s="53"/>
    </row>
    <row r="12" spans="1:98" ht="14.4" x14ac:dyDescent="0.3">
      <c r="A12" s="129"/>
      <c r="B12" s="42" t="s">
        <v>33</v>
      </c>
      <c r="C12" s="43">
        <v>2149</v>
      </c>
      <c r="D12" s="29"/>
      <c r="E12" s="44">
        <v>20.204964272282812</v>
      </c>
      <c r="F12" s="45"/>
      <c r="G12" s="29">
        <v>26295.7</v>
      </c>
      <c r="H12" s="29"/>
      <c r="I12" s="29"/>
      <c r="J12" s="29"/>
      <c r="K12" s="29">
        <v>10312.115821306044</v>
      </c>
      <c r="L12" s="29"/>
      <c r="M12" s="46">
        <v>33814.710808465301</v>
      </c>
      <c r="N12" s="36"/>
      <c r="O12" s="47">
        <v>70422.526629771339</v>
      </c>
      <c r="P12" s="47"/>
      <c r="Q12" s="36">
        <v>20437.798432482487</v>
      </c>
      <c r="R12" s="48"/>
      <c r="S12" s="49">
        <v>2064</v>
      </c>
      <c r="T12" s="49"/>
      <c r="U12" s="50">
        <v>19.961315280464216</v>
      </c>
      <c r="V12" s="50"/>
      <c r="W12" s="29">
        <v>26295.7</v>
      </c>
      <c r="X12" s="29"/>
      <c r="Y12" s="29"/>
      <c r="Z12" s="29"/>
      <c r="AA12" s="29">
        <v>15333.785371910297</v>
      </c>
      <c r="AB12" s="29"/>
      <c r="AC12" s="36">
        <v>29626.808145380146</v>
      </c>
      <c r="AD12" s="36"/>
      <c r="AE12" s="47">
        <v>71256.29351729044</v>
      </c>
      <c r="AF12" s="47"/>
      <c r="AG12" s="36">
        <v>24926.385353639558</v>
      </c>
      <c r="AH12" s="48"/>
      <c r="AI12" s="34"/>
      <c r="AJ12" s="35"/>
      <c r="AK12" s="35"/>
      <c r="AL12" s="35"/>
      <c r="AM12" s="29">
        <v>26295.7</v>
      </c>
      <c r="AN12" s="29"/>
      <c r="AO12" s="29"/>
      <c r="AP12" s="29"/>
      <c r="AQ12" s="29">
        <v>14621.77</v>
      </c>
      <c r="AR12" s="29"/>
      <c r="AS12" s="36">
        <v>30086.62</v>
      </c>
      <c r="AT12" s="36"/>
      <c r="AU12" s="47">
        <v>71004.09</v>
      </c>
      <c r="AV12" s="37"/>
      <c r="AW12" s="36">
        <v>22299.579246093628</v>
      </c>
      <c r="AX12" s="48"/>
      <c r="AY12" s="34"/>
      <c r="AZ12" s="35"/>
      <c r="BA12" s="35"/>
      <c r="BB12" s="35"/>
      <c r="BC12" s="29">
        <v>26295.7</v>
      </c>
      <c r="BD12" s="29"/>
      <c r="BE12" s="29"/>
      <c r="BF12" s="29"/>
      <c r="BG12" s="29">
        <v>14963.98549815154</v>
      </c>
      <c r="BH12" s="29"/>
      <c r="BI12" s="36">
        <v>30338.247129446328</v>
      </c>
      <c r="BJ12" s="36"/>
      <c r="BK12" s="47">
        <v>72904.259999999995</v>
      </c>
      <c r="BL12" s="37"/>
      <c r="BM12" s="36">
        <v>22299.579246093628</v>
      </c>
      <c r="BN12" s="48"/>
      <c r="BO12" s="51"/>
      <c r="BP12" s="51"/>
      <c r="BQ12" s="35"/>
      <c r="BR12" s="45"/>
      <c r="BS12" s="51">
        <v>105182.8</v>
      </c>
      <c r="BT12" s="51"/>
      <c r="BU12" s="35"/>
      <c r="BV12" s="35"/>
      <c r="BW12" s="51">
        <v>55231.656691367883</v>
      </c>
      <c r="BX12" s="51"/>
      <c r="BY12" s="51">
        <v>123866.38608329177</v>
      </c>
      <c r="BZ12" s="51"/>
      <c r="CA12" s="51">
        <v>284280.84277465969</v>
      </c>
      <c r="CB12" s="51"/>
      <c r="CC12" s="51">
        <f t="shared" ref="CC12:CC13" si="0">Q12+AG12+AW12+BM12</f>
        <v>89963.342278309312</v>
      </c>
      <c r="CD12" s="52"/>
      <c r="CE12" s="40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T12" s="53"/>
    </row>
    <row r="13" spans="1:98" ht="14.4" x14ac:dyDescent="0.3">
      <c r="A13" s="129"/>
      <c r="B13" s="54" t="s">
        <v>34</v>
      </c>
      <c r="C13" s="43">
        <v>854</v>
      </c>
      <c r="D13" s="29"/>
      <c r="E13" s="44">
        <v>8.029334336216623</v>
      </c>
      <c r="F13" s="45"/>
      <c r="G13" s="29">
        <v>9252.81</v>
      </c>
      <c r="H13" s="29"/>
      <c r="I13" s="29"/>
      <c r="J13" s="29"/>
      <c r="K13" s="29">
        <v>3628.5779768760203</v>
      </c>
      <c r="L13" s="29"/>
      <c r="M13" s="46">
        <v>11898.57068914573</v>
      </c>
      <c r="N13" s="36"/>
      <c r="O13" s="47">
        <v>24779.95866602175</v>
      </c>
      <c r="P13" s="47"/>
      <c r="Q13" s="36">
        <v>5856.2246505586445</v>
      </c>
      <c r="R13" s="48"/>
      <c r="S13" s="49">
        <v>721</v>
      </c>
      <c r="T13" s="49"/>
      <c r="U13" s="50">
        <v>6.9729206963249508</v>
      </c>
      <c r="V13" s="50"/>
      <c r="W13" s="29">
        <v>9252.81</v>
      </c>
      <c r="X13" s="29"/>
      <c r="Y13" s="29"/>
      <c r="Z13" s="29"/>
      <c r="AA13" s="29">
        <v>5395.5863803802622</v>
      </c>
      <c r="AB13" s="29"/>
      <c r="AC13" s="36">
        <v>10424.946450836293</v>
      </c>
      <c r="AD13" s="36"/>
      <c r="AE13" s="47">
        <v>25073.342831216556</v>
      </c>
      <c r="AF13" s="47"/>
      <c r="AG13" s="36">
        <v>6880.6643008567626</v>
      </c>
      <c r="AH13" s="48"/>
      <c r="AI13" s="34"/>
      <c r="AJ13" s="35"/>
      <c r="AK13" s="35"/>
      <c r="AL13" s="35"/>
      <c r="AM13" s="29">
        <v>9252.81</v>
      </c>
      <c r="AN13" s="29"/>
      <c r="AO13" s="29"/>
      <c r="AP13" s="29"/>
      <c r="AQ13" s="29">
        <v>5145.04</v>
      </c>
      <c r="AR13" s="29"/>
      <c r="AS13" s="36">
        <v>10586.74</v>
      </c>
      <c r="AT13" s="36"/>
      <c r="AU13" s="47">
        <v>24984.589999999997</v>
      </c>
      <c r="AV13" s="37"/>
      <c r="AW13" s="36">
        <v>6155.5623354879754</v>
      </c>
      <c r="AX13" s="48"/>
      <c r="AY13" s="34"/>
      <c r="AZ13" s="35"/>
      <c r="BA13" s="35"/>
      <c r="BB13" s="35"/>
      <c r="BC13" s="29">
        <v>9252.81</v>
      </c>
      <c r="BD13" s="29"/>
      <c r="BE13" s="29"/>
      <c r="BF13" s="29"/>
      <c r="BG13" s="29">
        <v>5265.4552616197543</v>
      </c>
      <c r="BH13" s="29"/>
      <c r="BI13" s="36">
        <v>10675.283052012719</v>
      </c>
      <c r="BJ13" s="36"/>
      <c r="BK13" s="47">
        <v>25799.769999999997</v>
      </c>
      <c r="BL13" s="37"/>
      <c r="BM13" s="36">
        <v>6155.5623354879754</v>
      </c>
      <c r="BN13" s="48"/>
      <c r="BO13" s="51"/>
      <c r="BP13" s="51"/>
      <c r="BQ13" s="35"/>
      <c r="BR13" s="45"/>
      <c r="BS13" s="51">
        <v>37011.24</v>
      </c>
      <c r="BT13" s="51"/>
      <c r="BU13" s="35"/>
      <c r="BV13" s="35"/>
      <c r="BW13" s="51">
        <v>19434.659618876038</v>
      </c>
      <c r="BX13" s="51"/>
      <c r="BY13" s="51">
        <v>43585.54019199474</v>
      </c>
      <c r="BZ13" s="51"/>
      <c r="CA13" s="51">
        <v>100031.43981087077</v>
      </c>
      <c r="CB13" s="51"/>
      <c r="CC13" s="51">
        <f t="shared" si="0"/>
        <v>25048.013622391358</v>
      </c>
      <c r="CD13" s="52"/>
      <c r="CE13" s="40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T13" s="53"/>
    </row>
    <row r="14" spans="1:98" ht="14.4" x14ac:dyDescent="0.3">
      <c r="A14" s="129"/>
      <c r="B14" s="55" t="s">
        <v>35</v>
      </c>
      <c r="C14" s="25">
        <v>948</v>
      </c>
      <c r="D14" s="26"/>
      <c r="E14" s="27">
        <v>8.9131252350507708</v>
      </c>
      <c r="F14" s="28"/>
      <c r="G14" s="26">
        <v>15851.550000000001</v>
      </c>
      <c r="H14" s="26"/>
      <c r="I14" s="29"/>
      <c r="J14" s="29"/>
      <c r="K14" s="26">
        <v>6216.3373683615127</v>
      </c>
      <c r="L14" s="26"/>
      <c r="M14" s="30">
        <v>20384.172976661561</v>
      </c>
      <c r="N14" s="31"/>
      <c r="O14" s="26">
        <v>42452.06034502307</v>
      </c>
      <c r="P14" s="26"/>
      <c r="Q14" s="26">
        <v>18057.854767519002</v>
      </c>
      <c r="R14" s="32"/>
      <c r="S14" s="26">
        <v>962</v>
      </c>
      <c r="T14" s="26"/>
      <c r="U14" s="26">
        <v>9.303675048355899</v>
      </c>
      <c r="V14" s="26"/>
      <c r="W14" s="26">
        <v>15851.550000000001</v>
      </c>
      <c r="X14" s="26"/>
      <c r="Y14" s="26">
        <v>0</v>
      </c>
      <c r="Z14" s="26">
        <v>0</v>
      </c>
      <c r="AA14" s="26">
        <v>9243.5067110441869</v>
      </c>
      <c r="AB14" s="26"/>
      <c r="AC14" s="26">
        <v>17859.612178012718</v>
      </c>
      <c r="AD14" s="31"/>
      <c r="AE14" s="26">
        <v>42954.668889056906</v>
      </c>
      <c r="AF14" s="26"/>
      <c r="AG14" s="26">
        <v>20814.844224893466</v>
      </c>
      <c r="AH14" s="32"/>
      <c r="AI14" s="56">
        <f t="shared" ref="AI14:BL14" si="1">SUM(AI15:AI17)</f>
        <v>0</v>
      </c>
      <c r="AJ14" s="26">
        <f t="shared" si="1"/>
        <v>0</v>
      </c>
      <c r="AK14" s="26">
        <f t="shared" si="1"/>
        <v>0</v>
      </c>
      <c r="AL14" s="26">
        <f t="shared" si="1"/>
        <v>0</v>
      </c>
      <c r="AM14" s="26">
        <f t="shared" si="1"/>
        <v>15851.550000000001</v>
      </c>
      <c r="AN14" s="26">
        <f t="shared" si="1"/>
        <v>0</v>
      </c>
      <c r="AO14" s="26">
        <f t="shared" si="1"/>
        <v>0</v>
      </c>
      <c r="AP14" s="26">
        <f t="shared" si="1"/>
        <v>0</v>
      </c>
      <c r="AQ14" s="26">
        <f t="shared" si="1"/>
        <v>8814.2899999999991</v>
      </c>
      <c r="AR14" s="26">
        <f t="shared" si="1"/>
        <v>0</v>
      </c>
      <c r="AS14" s="26">
        <f t="shared" si="1"/>
        <v>18136.789999999997</v>
      </c>
      <c r="AT14" s="26">
        <f t="shared" si="1"/>
        <v>0</v>
      </c>
      <c r="AU14" s="26">
        <f t="shared" si="1"/>
        <v>42802.630000000005</v>
      </c>
      <c r="AV14" s="26">
        <f t="shared" si="1"/>
        <v>0</v>
      </c>
      <c r="AW14" s="26">
        <v>18621.322815276657</v>
      </c>
      <c r="AX14" s="32"/>
      <c r="AY14" s="56">
        <f t="shared" si="1"/>
        <v>0</v>
      </c>
      <c r="AZ14" s="26">
        <f t="shared" si="1"/>
        <v>0</v>
      </c>
      <c r="BA14" s="26">
        <f t="shared" si="1"/>
        <v>0</v>
      </c>
      <c r="BB14" s="26">
        <f t="shared" si="1"/>
        <v>0</v>
      </c>
      <c r="BC14" s="26">
        <f t="shared" si="1"/>
        <v>15851.550000000001</v>
      </c>
      <c r="BD14" s="26">
        <f t="shared" si="1"/>
        <v>0</v>
      </c>
      <c r="BE14" s="26">
        <f t="shared" si="1"/>
        <v>0</v>
      </c>
      <c r="BF14" s="26">
        <f t="shared" si="1"/>
        <v>0</v>
      </c>
      <c r="BG14" s="26">
        <v>9020.5707585566961</v>
      </c>
      <c r="BH14" s="26">
        <f>SUM(BH15:BH17)</f>
        <v>0</v>
      </c>
      <c r="BI14" s="26">
        <v>18288.473434726533</v>
      </c>
      <c r="BJ14" s="26">
        <f>SUM(BJ15:BJ17)</f>
        <v>0</v>
      </c>
      <c r="BK14" s="26">
        <f t="shared" si="1"/>
        <v>42641.63</v>
      </c>
      <c r="BL14" s="57">
        <f t="shared" si="1"/>
        <v>0</v>
      </c>
      <c r="BM14" s="26">
        <v>18621.322815276657</v>
      </c>
      <c r="BN14" s="32"/>
      <c r="BO14" s="38"/>
      <c r="BP14" s="38"/>
      <c r="BQ14" s="35"/>
      <c r="BR14" s="28"/>
      <c r="BS14" s="38">
        <v>63406.200000000004</v>
      </c>
      <c r="BT14" s="38"/>
      <c r="BU14" s="35"/>
      <c r="BV14" s="35"/>
      <c r="BW14" s="38">
        <v>33294.704837962396</v>
      </c>
      <c r="BX14" s="38"/>
      <c r="BY14" s="38">
        <v>74669.048589400802</v>
      </c>
      <c r="BZ14" s="38"/>
      <c r="CA14" s="38">
        <v>171369.95342736319</v>
      </c>
      <c r="CB14" s="38"/>
      <c r="CC14" s="38">
        <f>SUM(CC15:CC17)</f>
        <v>76115.344622965786</v>
      </c>
      <c r="CD14" s="39"/>
      <c r="CE14" s="40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T14" s="53"/>
    </row>
    <row r="15" spans="1:98" ht="14.4" x14ac:dyDescent="0.3">
      <c r="A15" s="129"/>
      <c r="B15" s="42" t="s">
        <v>32</v>
      </c>
      <c r="C15" s="43">
        <v>863</v>
      </c>
      <c r="D15" s="29"/>
      <c r="E15" s="44">
        <v>8.1139526137645728</v>
      </c>
      <c r="F15" s="45"/>
      <c r="G15" s="29">
        <v>13934.24</v>
      </c>
      <c r="H15" s="29"/>
      <c r="I15" s="29"/>
      <c r="J15" s="29"/>
      <c r="K15" s="29">
        <v>5464.4452042682078</v>
      </c>
      <c r="L15" s="29"/>
      <c r="M15" s="58">
        <v>17918.614298021494</v>
      </c>
      <c r="N15" s="36"/>
      <c r="O15" s="47">
        <v>37317.299502289701</v>
      </c>
      <c r="P15" s="47"/>
      <c r="Q15" s="36">
        <v>16622.54524295665</v>
      </c>
      <c r="R15" s="48"/>
      <c r="S15" s="49">
        <v>835</v>
      </c>
      <c r="T15" s="49"/>
      <c r="U15" s="50">
        <v>8.0754352030947771</v>
      </c>
      <c r="V15" s="50"/>
      <c r="W15" s="29">
        <v>13934.24</v>
      </c>
      <c r="X15" s="29"/>
      <c r="Y15" s="29"/>
      <c r="Z15" s="29"/>
      <c r="AA15" s="29">
        <v>8125.4630094155054</v>
      </c>
      <c r="AB15" s="29"/>
      <c r="AC15" s="29">
        <v>15699.419517617043</v>
      </c>
      <c r="AD15" s="36"/>
      <c r="AE15" s="47">
        <v>37759.122527032552</v>
      </c>
      <c r="AF15" s="47"/>
      <c r="AG15" s="36">
        <v>19075.065577462512</v>
      </c>
      <c r="AH15" s="48"/>
      <c r="AI15" s="34"/>
      <c r="AJ15" s="35"/>
      <c r="AK15" s="35"/>
      <c r="AL15" s="35"/>
      <c r="AM15" s="29">
        <v>13934.24</v>
      </c>
      <c r="AN15" s="29"/>
      <c r="AO15" s="29"/>
      <c r="AP15" s="29"/>
      <c r="AQ15" s="29">
        <v>7748.16</v>
      </c>
      <c r="AR15" s="29"/>
      <c r="AS15" s="29">
        <v>15943.07</v>
      </c>
      <c r="AT15" s="36"/>
      <c r="AU15" s="47">
        <v>37625.47</v>
      </c>
      <c r="AV15" s="37"/>
      <c r="AW15" s="36">
        <v>17064.886482104772</v>
      </c>
      <c r="AX15" s="48"/>
      <c r="AY15" s="34"/>
      <c r="AZ15" s="35"/>
      <c r="BA15" s="35"/>
      <c r="BB15" s="35"/>
      <c r="BC15" s="29">
        <v>13934.24</v>
      </c>
      <c r="BD15" s="29"/>
      <c r="BE15" s="29"/>
      <c r="BF15" s="29"/>
      <c r="BG15" s="29">
        <v>7929.4997428636279</v>
      </c>
      <c r="BH15" s="29"/>
      <c r="BI15" s="29">
        <v>16076.405867305248</v>
      </c>
      <c r="BJ15" s="36"/>
      <c r="BK15" s="47">
        <v>37336.449999999997</v>
      </c>
      <c r="BL15" s="37"/>
      <c r="BM15" s="36">
        <v>17064.886482104772</v>
      </c>
      <c r="BN15" s="48"/>
      <c r="BO15" s="51"/>
      <c r="BP15" s="51"/>
      <c r="BQ15" s="35"/>
      <c r="BR15" s="45"/>
      <c r="BS15" s="51">
        <v>55736.959999999999</v>
      </c>
      <c r="BT15" s="51"/>
      <c r="BU15" s="35"/>
      <c r="BV15" s="35"/>
      <c r="BW15" s="51">
        <v>29267.56795654734</v>
      </c>
      <c r="BX15" s="51"/>
      <c r="BY15" s="51">
        <v>65637.509682943783</v>
      </c>
      <c r="BZ15" s="51"/>
      <c r="CA15" s="51">
        <v>150642.03763949111</v>
      </c>
      <c r="CB15" s="51"/>
      <c r="CC15" s="51">
        <f t="shared" ref="CC15:CC17" si="2">Q15+AG15+AW15+BM15</f>
        <v>69827.383784628706</v>
      </c>
      <c r="CD15" s="52"/>
      <c r="CE15" s="40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T15" s="53"/>
    </row>
    <row r="16" spans="1:98" ht="14.4" x14ac:dyDescent="0.3">
      <c r="A16" s="129"/>
      <c r="B16" s="42" t="s">
        <v>36</v>
      </c>
      <c r="C16" s="43">
        <v>79</v>
      </c>
      <c r="D16" s="29"/>
      <c r="E16" s="44">
        <v>0.74276043625423094</v>
      </c>
      <c r="F16" s="45"/>
      <c r="G16" s="29">
        <v>1537.03</v>
      </c>
      <c r="H16" s="29"/>
      <c r="I16" s="29"/>
      <c r="J16" s="29"/>
      <c r="K16" s="29">
        <v>602.75926614701416</v>
      </c>
      <c r="L16" s="29"/>
      <c r="M16" s="58">
        <v>1976.53653068825</v>
      </c>
      <c r="N16" s="36"/>
      <c r="O16" s="47">
        <v>4116.3257968352646</v>
      </c>
      <c r="P16" s="47"/>
      <c r="Q16" s="36">
        <v>1194.6253313157115</v>
      </c>
      <c r="R16" s="48"/>
      <c r="S16" s="49">
        <v>104</v>
      </c>
      <c r="T16" s="49"/>
      <c r="U16" s="50">
        <v>1.0058027079303675</v>
      </c>
      <c r="V16" s="50"/>
      <c r="W16" s="29">
        <v>1537.03</v>
      </c>
      <c r="X16" s="29"/>
      <c r="Y16" s="29"/>
      <c r="Z16" s="29"/>
      <c r="AA16" s="29">
        <v>896.28902150113095</v>
      </c>
      <c r="AB16" s="29"/>
      <c r="AC16" s="29">
        <v>1731.7400209369066</v>
      </c>
      <c r="AD16" s="36"/>
      <c r="AE16" s="47">
        <v>4165.0590424380371</v>
      </c>
      <c r="AF16" s="47"/>
      <c r="AG16" s="36">
        <v>1456.9911460848962</v>
      </c>
      <c r="AH16" s="48"/>
      <c r="AI16" s="34"/>
      <c r="AJ16" s="35"/>
      <c r="AK16" s="35"/>
      <c r="AL16" s="35"/>
      <c r="AM16" s="29">
        <v>1537.03</v>
      </c>
      <c r="AN16" s="29"/>
      <c r="AO16" s="29"/>
      <c r="AP16" s="29"/>
      <c r="AQ16" s="29">
        <v>854.67</v>
      </c>
      <c r="AR16" s="29"/>
      <c r="AS16" s="29">
        <v>1758.62</v>
      </c>
      <c r="AT16" s="36"/>
      <c r="AU16" s="47">
        <v>4150.32</v>
      </c>
      <c r="AV16" s="37"/>
      <c r="AW16" s="36">
        <v>1303.4497004690231</v>
      </c>
      <c r="AX16" s="48"/>
      <c r="AY16" s="34"/>
      <c r="AZ16" s="35"/>
      <c r="BA16" s="35"/>
      <c r="BB16" s="35"/>
      <c r="BC16" s="29">
        <v>1537.03</v>
      </c>
      <c r="BD16" s="29"/>
      <c r="BE16" s="29"/>
      <c r="BF16" s="29"/>
      <c r="BG16" s="29">
        <v>874.66810157780208</v>
      </c>
      <c r="BH16" s="29"/>
      <c r="BI16" s="29">
        <v>1773.3267076249563</v>
      </c>
      <c r="BJ16" s="36"/>
      <c r="BK16" s="47">
        <v>4248.16</v>
      </c>
      <c r="BL16" s="37"/>
      <c r="BM16" s="36">
        <v>1303.4497004690231</v>
      </c>
      <c r="BN16" s="48"/>
      <c r="BO16" s="51"/>
      <c r="BP16" s="51"/>
      <c r="BQ16" s="35"/>
      <c r="BR16" s="45"/>
      <c r="BS16" s="51">
        <v>6148.12</v>
      </c>
      <c r="BT16" s="51"/>
      <c r="BU16" s="35"/>
      <c r="BV16" s="35"/>
      <c r="BW16" s="51">
        <v>3228.3863892259474</v>
      </c>
      <c r="BX16" s="51"/>
      <c r="BY16" s="51">
        <v>7240.2232592501132</v>
      </c>
      <c r="BZ16" s="51"/>
      <c r="CA16" s="51">
        <v>16616.729648476059</v>
      </c>
      <c r="CB16" s="51"/>
      <c r="CC16" s="51">
        <f t="shared" si="2"/>
        <v>5258.5158783386532</v>
      </c>
      <c r="CD16" s="52"/>
      <c r="CE16" s="40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T16" s="53"/>
    </row>
    <row r="17" spans="1:98" ht="14.4" x14ac:dyDescent="0.3">
      <c r="A17" s="129"/>
      <c r="B17" s="54" t="s">
        <v>34</v>
      </c>
      <c r="C17" s="59">
        <v>6</v>
      </c>
      <c r="D17" s="29"/>
      <c r="E17" s="44">
        <v>5.6412185031966905E-2</v>
      </c>
      <c r="F17" s="45"/>
      <c r="G17" s="29">
        <v>380.28</v>
      </c>
      <c r="H17" s="29"/>
      <c r="I17" s="29"/>
      <c r="J17" s="29"/>
      <c r="K17" s="29">
        <v>149.1328979462902</v>
      </c>
      <c r="L17" s="29"/>
      <c r="M17" s="58">
        <v>489.02214795181692</v>
      </c>
      <c r="N17" s="36"/>
      <c r="O17" s="47">
        <v>1018.4350458981071</v>
      </c>
      <c r="P17" s="47"/>
      <c r="Q17" s="36">
        <v>240.68419324663981</v>
      </c>
      <c r="R17" s="48"/>
      <c r="S17" s="49">
        <v>23</v>
      </c>
      <c r="T17" s="49"/>
      <c r="U17" s="29">
        <v>0.22243713733075435</v>
      </c>
      <c r="V17" s="29"/>
      <c r="W17" s="29">
        <v>380.28</v>
      </c>
      <c r="X17" s="29"/>
      <c r="Y17" s="29"/>
      <c r="Z17" s="29"/>
      <c r="AA17" s="29">
        <v>221.75468012755118</v>
      </c>
      <c r="AB17" s="29"/>
      <c r="AC17" s="29">
        <v>428.45263945876775</v>
      </c>
      <c r="AD17" s="36"/>
      <c r="AE17" s="47">
        <v>1030.4873195863188</v>
      </c>
      <c r="AF17" s="47"/>
      <c r="AG17" s="36">
        <v>282.78750134605701</v>
      </c>
      <c r="AH17" s="48"/>
      <c r="AI17" s="60"/>
      <c r="AJ17" s="61"/>
      <c r="AK17" s="29"/>
      <c r="AL17" s="29"/>
      <c r="AM17" s="29">
        <v>380.28</v>
      </c>
      <c r="AN17" s="29"/>
      <c r="AO17" s="29"/>
      <c r="AP17" s="29"/>
      <c r="AQ17" s="29">
        <v>211.46</v>
      </c>
      <c r="AR17" s="29"/>
      <c r="AS17" s="29">
        <v>435.1</v>
      </c>
      <c r="AT17" s="36"/>
      <c r="AU17" s="47">
        <v>1026.8400000000001</v>
      </c>
      <c r="AV17" s="37"/>
      <c r="AW17" s="36">
        <v>252.98663270286193</v>
      </c>
      <c r="AX17" s="48"/>
      <c r="AY17" s="60"/>
      <c r="AZ17" s="61"/>
      <c r="BA17" s="29"/>
      <c r="BB17" s="29"/>
      <c r="BC17" s="29">
        <v>380.28</v>
      </c>
      <c r="BD17" s="29"/>
      <c r="BE17" s="29"/>
      <c r="BF17" s="29"/>
      <c r="BG17" s="29">
        <v>216.40291411526562</v>
      </c>
      <c r="BH17" s="29"/>
      <c r="BI17" s="29">
        <v>438.740859796329</v>
      </c>
      <c r="BJ17" s="36"/>
      <c r="BK17" s="47">
        <v>1057.02</v>
      </c>
      <c r="BL17" s="37"/>
      <c r="BM17" s="36">
        <v>252.98663270286193</v>
      </c>
      <c r="BN17" s="48"/>
      <c r="BO17" s="51"/>
      <c r="BP17" s="51"/>
      <c r="BQ17" s="35"/>
      <c r="BR17" s="45"/>
      <c r="BS17" s="51">
        <v>1521.12</v>
      </c>
      <c r="BT17" s="51"/>
      <c r="BU17" s="35"/>
      <c r="BV17" s="35"/>
      <c r="BW17" s="51">
        <v>798.75049218910704</v>
      </c>
      <c r="BX17" s="51"/>
      <c r="BY17" s="51">
        <v>1791.3156472069136</v>
      </c>
      <c r="BZ17" s="51"/>
      <c r="CA17" s="51">
        <v>4111.1861393960207</v>
      </c>
      <c r="CB17" s="51"/>
      <c r="CC17" s="51">
        <f t="shared" si="2"/>
        <v>1029.4449599984207</v>
      </c>
      <c r="CD17" s="52"/>
      <c r="CE17" s="40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T17" s="53"/>
    </row>
    <row r="18" spans="1:98" ht="14.4" x14ac:dyDescent="0.3">
      <c r="A18" s="129"/>
      <c r="B18" s="55" t="s">
        <v>37</v>
      </c>
      <c r="C18" s="59">
        <v>1388</v>
      </c>
      <c r="D18" s="26"/>
      <c r="E18" s="27">
        <v>13.050018804061679</v>
      </c>
      <c r="F18" s="28"/>
      <c r="G18" s="26">
        <v>16826.84</v>
      </c>
      <c r="H18" s="26"/>
      <c r="I18" s="29"/>
      <c r="J18" s="29"/>
      <c r="K18" s="26">
        <v>6598.8118830297508</v>
      </c>
      <c r="L18" s="26"/>
      <c r="M18" s="30">
        <v>21638.321820124827</v>
      </c>
      <c r="N18" s="31"/>
      <c r="O18" s="26">
        <v>45063.973703154581</v>
      </c>
      <c r="P18" s="26"/>
      <c r="Q18" s="26">
        <v>22121.533410978602</v>
      </c>
      <c r="R18" s="32"/>
      <c r="S18" s="26">
        <v>1377</v>
      </c>
      <c r="T18" s="26"/>
      <c r="U18" s="33">
        <v>13.317214700193423</v>
      </c>
      <c r="V18" s="33"/>
      <c r="W18" s="26">
        <v>16826.84</v>
      </c>
      <c r="X18" s="26"/>
      <c r="Y18" s="29"/>
      <c r="Z18" s="29"/>
      <c r="AA18" s="26">
        <v>9812.2249167915252</v>
      </c>
      <c r="AB18" s="26"/>
      <c r="AC18" s="26">
        <v>18958.453607430696</v>
      </c>
      <c r="AD18" s="31"/>
      <c r="AE18" s="26">
        <v>45597.518524222221</v>
      </c>
      <c r="AF18" s="26"/>
      <c r="AG18" s="26">
        <v>25793.34121592671</v>
      </c>
      <c r="AH18" s="32"/>
      <c r="AI18" s="60"/>
      <c r="AJ18" s="61"/>
      <c r="AK18" s="29"/>
      <c r="AL18" s="29"/>
      <c r="AM18" s="26">
        <v>16826.84</v>
      </c>
      <c r="AN18" s="29"/>
      <c r="AO18" s="29"/>
      <c r="AP18" s="29"/>
      <c r="AQ18" s="26">
        <v>9356.59</v>
      </c>
      <c r="AR18" s="29"/>
      <c r="AS18" s="26">
        <v>19252.68</v>
      </c>
      <c r="AT18" s="36"/>
      <c r="AU18" s="26">
        <v>45436.11</v>
      </c>
      <c r="AV18" s="37"/>
      <c r="AW18" s="26">
        <v>23075.173086903564</v>
      </c>
      <c r="AX18" s="32"/>
      <c r="AY18" s="60"/>
      <c r="AZ18" s="61"/>
      <c r="BA18" s="29"/>
      <c r="BB18" s="29"/>
      <c r="BC18" s="26">
        <v>16826.84</v>
      </c>
      <c r="BD18" s="29"/>
      <c r="BE18" s="29"/>
      <c r="BF18" s="29"/>
      <c r="BG18" s="26">
        <v>9575.5836861312946</v>
      </c>
      <c r="BH18" s="29">
        <f>SUM(BH19:BH21)</f>
        <v>0</v>
      </c>
      <c r="BI18" s="26">
        <v>19413.700365354376</v>
      </c>
      <c r="BJ18" s="36">
        <f>SUM(BJ19:BJ21)</f>
        <v>0</v>
      </c>
      <c r="BK18" s="26">
        <v>47693.42</v>
      </c>
      <c r="BL18" s="37"/>
      <c r="BM18" s="26">
        <v>23075.173086903564</v>
      </c>
      <c r="BN18" s="32"/>
      <c r="BO18" s="38"/>
      <c r="BP18" s="38"/>
      <c r="BQ18" s="35"/>
      <c r="BR18" s="28"/>
      <c r="BS18" s="38">
        <v>67307.360000000001</v>
      </c>
      <c r="BT18" s="38"/>
      <c r="BU18" s="35"/>
      <c r="BV18" s="35"/>
      <c r="BW18" s="38">
        <v>35343.210485952572</v>
      </c>
      <c r="BX18" s="38"/>
      <c r="BY18" s="38">
        <v>79263.155792909907</v>
      </c>
      <c r="BZ18" s="38"/>
      <c r="CA18" s="38">
        <v>181913.72627886245</v>
      </c>
      <c r="CB18" s="38"/>
      <c r="CC18" s="38">
        <f>SUM(CC19:CC21)</f>
        <v>94065.220800712443</v>
      </c>
      <c r="CD18" s="39"/>
      <c r="CE18" s="40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T18" s="53"/>
    </row>
    <row r="19" spans="1:98" ht="14.4" x14ac:dyDescent="0.3">
      <c r="A19" s="129"/>
      <c r="B19" s="42" t="s">
        <v>38</v>
      </c>
      <c r="C19" s="62">
        <v>1085</v>
      </c>
      <c r="D19" s="29"/>
      <c r="E19" s="44">
        <v>10.201203459947349</v>
      </c>
      <c r="F19" s="45"/>
      <c r="G19" s="29">
        <v>10948.16</v>
      </c>
      <c r="H19" s="29"/>
      <c r="I19" s="29"/>
      <c r="J19" s="29"/>
      <c r="K19" s="29">
        <v>4293.4283432724733</v>
      </c>
      <c r="L19" s="29"/>
      <c r="M19" s="58">
        <v>14078.687416047924</v>
      </c>
      <c r="N19" s="36"/>
      <c r="O19" s="47">
        <v>29320.275759320397</v>
      </c>
      <c r="P19" s="47"/>
      <c r="Q19" s="36">
        <v>17735.384545172776</v>
      </c>
      <c r="R19" s="48"/>
      <c r="S19" s="49">
        <v>1053</v>
      </c>
      <c r="T19" s="49"/>
      <c r="U19" s="50">
        <v>10.18375241779497</v>
      </c>
      <c r="V19" s="50"/>
      <c r="W19" s="29">
        <v>10948.16</v>
      </c>
      <c r="X19" s="29"/>
      <c r="Y19" s="29"/>
      <c r="Z19" s="29"/>
      <c r="AA19" s="29">
        <v>6384.1971399633148</v>
      </c>
      <c r="AB19" s="29"/>
      <c r="AC19" s="29">
        <v>12335.068865298912</v>
      </c>
      <c r="AD19" s="36"/>
      <c r="AE19" s="47">
        <v>29667.426005262227</v>
      </c>
      <c r="AF19" s="47"/>
      <c r="AG19" s="36">
        <v>20479.752252448066</v>
      </c>
      <c r="AH19" s="48"/>
      <c r="AI19" s="60"/>
      <c r="AJ19" s="61"/>
      <c r="AK19" s="29"/>
      <c r="AL19" s="29"/>
      <c r="AM19" s="29">
        <v>10948.16</v>
      </c>
      <c r="AN19" s="29"/>
      <c r="AO19" s="29"/>
      <c r="AP19" s="29"/>
      <c r="AQ19" s="29">
        <v>6087.74</v>
      </c>
      <c r="AR19" s="29"/>
      <c r="AS19" s="29">
        <v>12526.5</v>
      </c>
      <c r="AT19" s="36"/>
      <c r="AU19" s="47">
        <v>29562.400000000001</v>
      </c>
      <c r="AV19" s="37"/>
      <c r="AW19" s="36">
        <v>18321.543690134273</v>
      </c>
      <c r="AX19" s="48"/>
      <c r="AY19" s="60"/>
      <c r="AZ19" s="61"/>
      <c r="BA19" s="29"/>
      <c r="BB19" s="29"/>
      <c r="BC19" s="29">
        <v>10948.16</v>
      </c>
      <c r="BD19" s="29"/>
      <c r="BE19" s="29"/>
      <c r="BF19" s="29"/>
      <c r="BG19" s="29">
        <v>6230.2265726168862</v>
      </c>
      <c r="BH19" s="29"/>
      <c r="BI19" s="29">
        <v>12631.262481151001</v>
      </c>
      <c r="BJ19" s="36"/>
      <c r="BK19" s="47">
        <v>31425.52</v>
      </c>
      <c r="BL19" s="37"/>
      <c r="BM19" s="36">
        <v>18321.543690134273</v>
      </c>
      <c r="BN19" s="48"/>
      <c r="BO19" s="51"/>
      <c r="BP19" s="51"/>
      <c r="BQ19" s="35"/>
      <c r="BR19" s="45"/>
      <c r="BS19" s="51">
        <v>43792.639999999999</v>
      </c>
      <c r="BT19" s="51"/>
      <c r="BU19" s="35"/>
      <c r="BV19" s="35"/>
      <c r="BW19" s="51">
        <v>22995.59205585267</v>
      </c>
      <c r="BX19" s="51"/>
      <c r="BY19" s="51">
        <v>51571.518762497843</v>
      </c>
      <c r="BZ19" s="51"/>
      <c r="CA19" s="51">
        <v>118359.75081835051</v>
      </c>
      <c r="CB19" s="51"/>
      <c r="CC19" s="51">
        <f t="shared" ref="CC19:CC21" si="3">Q19+AG19+AW19+BM19</f>
        <v>74858.224177889395</v>
      </c>
      <c r="CD19" s="52"/>
      <c r="CE19" s="40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T19" s="53"/>
    </row>
    <row r="20" spans="1:98" ht="14.4" x14ac:dyDescent="0.3">
      <c r="A20" s="129"/>
      <c r="B20" s="42" t="s">
        <v>33</v>
      </c>
      <c r="C20" s="62">
        <v>253</v>
      </c>
      <c r="D20" s="29"/>
      <c r="E20" s="44">
        <v>2.378713802181271</v>
      </c>
      <c r="F20" s="45"/>
      <c r="G20" s="29">
        <v>4611.08</v>
      </c>
      <c r="H20" s="29"/>
      <c r="I20" s="29"/>
      <c r="J20" s="29"/>
      <c r="K20" s="29">
        <v>1808.2805466029768</v>
      </c>
      <c r="L20" s="29"/>
      <c r="M20" s="58">
        <v>5929.5790082128324</v>
      </c>
      <c r="N20" s="36"/>
      <c r="O20" s="47">
        <v>12348.93955481581</v>
      </c>
      <c r="P20" s="47"/>
      <c r="Q20" s="36">
        <v>3583.8682216503589</v>
      </c>
      <c r="R20" s="48"/>
      <c r="S20" s="49">
        <v>254</v>
      </c>
      <c r="T20" s="49"/>
      <c r="U20" s="50">
        <v>2.4564796905222437</v>
      </c>
      <c r="V20" s="50"/>
      <c r="W20" s="29">
        <v>4611.08</v>
      </c>
      <c r="X20" s="29"/>
      <c r="Y20" s="29"/>
      <c r="Z20" s="29"/>
      <c r="AA20" s="29">
        <v>2688.8588430697073</v>
      </c>
      <c r="AB20" s="29"/>
      <c r="AC20" s="29">
        <v>5195.2108180608666</v>
      </c>
      <c r="AD20" s="36"/>
      <c r="AE20" s="47">
        <v>12495.149661130574</v>
      </c>
      <c r="AF20" s="47"/>
      <c r="AG20" s="36">
        <v>4370.9639589917851</v>
      </c>
      <c r="AH20" s="48"/>
      <c r="AI20" s="60"/>
      <c r="AJ20" s="61"/>
      <c r="AK20" s="29"/>
      <c r="AL20" s="29"/>
      <c r="AM20" s="29">
        <v>4611.08</v>
      </c>
      <c r="AN20" s="29"/>
      <c r="AO20" s="29"/>
      <c r="AP20" s="29"/>
      <c r="AQ20" s="29">
        <v>2564</v>
      </c>
      <c r="AR20" s="29"/>
      <c r="AS20" s="29">
        <v>5275.84</v>
      </c>
      <c r="AT20" s="36"/>
      <c r="AU20" s="47">
        <v>12450.92</v>
      </c>
      <c r="AV20" s="37"/>
      <c r="AW20" s="36">
        <v>3910.3406210930839</v>
      </c>
      <c r="AX20" s="48"/>
      <c r="AY20" s="60"/>
      <c r="AZ20" s="61"/>
      <c r="BA20" s="29"/>
      <c r="BB20" s="29"/>
      <c r="BC20" s="29">
        <v>4611.08</v>
      </c>
      <c r="BD20" s="29"/>
      <c r="BE20" s="29"/>
      <c r="BF20" s="29"/>
      <c r="BG20" s="29">
        <v>2624.0116260309942</v>
      </c>
      <c r="BH20" s="29"/>
      <c r="BI20" s="29">
        <v>5319.9624658859839</v>
      </c>
      <c r="BJ20" s="36"/>
      <c r="BK20" s="47">
        <v>12744.49</v>
      </c>
      <c r="BL20" s="37"/>
      <c r="BM20" s="36">
        <v>3910.3406210930839</v>
      </c>
      <c r="BN20" s="48"/>
      <c r="BO20" s="51"/>
      <c r="BP20" s="51"/>
      <c r="BQ20" s="35"/>
      <c r="BR20" s="45"/>
      <c r="BS20" s="51">
        <v>18444.32</v>
      </c>
      <c r="BT20" s="51"/>
      <c r="BU20" s="35"/>
      <c r="BV20" s="35"/>
      <c r="BW20" s="51">
        <v>9685.1510157036791</v>
      </c>
      <c r="BX20" s="51"/>
      <c r="BY20" s="51">
        <v>21720.592292159683</v>
      </c>
      <c r="BZ20" s="51"/>
      <c r="CA20" s="51">
        <v>49850.063307863362</v>
      </c>
      <c r="CB20" s="51"/>
      <c r="CC20" s="51">
        <f t="shared" si="3"/>
        <v>15775.513422828313</v>
      </c>
      <c r="CD20" s="52"/>
      <c r="CE20" s="40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T20" s="53"/>
    </row>
    <row r="21" spans="1:98" ht="14.4" x14ac:dyDescent="0.3">
      <c r="A21" s="129"/>
      <c r="B21" s="54" t="s">
        <v>34</v>
      </c>
      <c r="C21" s="62">
        <v>50</v>
      </c>
      <c r="D21" s="29"/>
      <c r="E21" s="44">
        <v>0.47010154193305759</v>
      </c>
      <c r="F21" s="45"/>
      <c r="G21" s="29">
        <v>1267.5999999999999</v>
      </c>
      <c r="H21" s="29"/>
      <c r="I21" s="29"/>
      <c r="J21" s="29"/>
      <c r="K21" s="29">
        <v>497.10299315430075</v>
      </c>
      <c r="L21" s="29"/>
      <c r="M21" s="58">
        <v>1630.0553958640703</v>
      </c>
      <c r="N21" s="36"/>
      <c r="O21" s="47">
        <v>3394.758389018371</v>
      </c>
      <c r="P21" s="47"/>
      <c r="Q21" s="36">
        <v>802.28064415546601</v>
      </c>
      <c r="R21" s="48"/>
      <c r="S21" s="49">
        <v>70</v>
      </c>
      <c r="T21" s="49"/>
      <c r="U21" s="50">
        <v>0.67698259187620891</v>
      </c>
      <c r="V21" s="50"/>
      <c r="W21" s="29">
        <v>1267.5999999999999</v>
      </c>
      <c r="X21" s="29"/>
      <c r="Y21" s="29"/>
      <c r="Z21" s="29"/>
      <c r="AA21" s="29">
        <v>739.16893375850395</v>
      </c>
      <c r="AB21" s="29"/>
      <c r="AC21" s="29">
        <v>1428.1739240709171</v>
      </c>
      <c r="AD21" s="36"/>
      <c r="AE21" s="47">
        <v>3434.942857829421</v>
      </c>
      <c r="AF21" s="47"/>
      <c r="AG21" s="36">
        <v>942.6250044868566</v>
      </c>
      <c r="AH21" s="48"/>
      <c r="AI21" s="60"/>
      <c r="AJ21" s="61"/>
      <c r="AK21" s="29"/>
      <c r="AL21" s="29"/>
      <c r="AM21" s="29">
        <v>1267.5999999999999</v>
      </c>
      <c r="AN21" s="29"/>
      <c r="AO21" s="29"/>
      <c r="AP21" s="29"/>
      <c r="AQ21" s="29">
        <v>704.85</v>
      </c>
      <c r="AR21" s="29"/>
      <c r="AS21" s="29">
        <v>1450.34</v>
      </c>
      <c r="AT21" s="36"/>
      <c r="AU21" s="47">
        <v>3422.79</v>
      </c>
      <c r="AV21" s="37"/>
      <c r="AW21" s="36">
        <v>843.28877567620623</v>
      </c>
      <c r="AX21" s="48"/>
      <c r="AY21" s="60"/>
      <c r="AZ21" s="61"/>
      <c r="BA21" s="29"/>
      <c r="BB21" s="29"/>
      <c r="BC21" s="29">
        <v>1267.5999999999999</v>
      </c>
      <c r="BD21" s="29"/>
      <c r="BE21" s="29"/>
      <c r="BF21" s="29"/>
      <c r="BG21" s="29">
        <v>721.3454874834149</v>
      </c>
      <c r="BH21" s="29"/>
      <c r="BI21" s="29">
        <v>1462.4754183173914</v>
      </c>
      <c r="BJ21" s="36"/>
      <c r="BK21" s="47">
        <v>3523.41</v>
      </c>
      <c r="BL21" s="37"/>
      <c r="BM21" s="36">
        <v>843.28877567620623</v>
      </c>
      <c r="BN21" s="48"/>
      <c r="BO21" s="51"/>
      <c r="BP21" s="51"/>
      <c r="BQ21" s="35"/>
      <c r="BR21" s="45"/>
      <c r="BS21" s="51">
        <v>5070.3999999999996</v>
      </c>
      <c r="BT21" s="51"/>
      <c r="BU21" s="35"/>
      <c r="BV21" s="35"/>
      <c r="BW21" s="51">
        <v>2662.4674143962193</v>
      </c>
      <c r="BX21" s="51"/>
      <c r="BY21" s="51">
        <v>5971.044738252378</v>
      </c>
      <c r="BZ21" s="51"/>
      <c r="CA21" s="51">
        <v>13703.912152648598</v>
      </c>
      <c r="CB21" s="51"/>
      <c r="CC21" s="51">
        <f t="shared" si="3"/>
        <v>3431.4831999947351</v>
      </c>
      <c r="CD21" s="52"/>
      <c r="CE21" s="40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T21" s="53"/>
    </row>
    <row r="22" spans="1:98" ht="14.4" x14ac:dyDescent="0.3">
      <c r="A22" s="129"/>
      <c r="B22" s="55" t="s">
        <v>39</v>
      </c>
      <c r="C22" s="59">
        <v>146</v>
      </c>
      <c r="D22" s="26"/>
      <c r="E22" s="27">
        <v>1.3726965024445279</v>
      </c>
      <c r="F22" s="28"/>
      <c r="G22" s="26">
        <v>9417.31</v>
      </c>
      <c r="H22" s="26"/>
      <c r="I22" s="29"/>
      <c r="J22" s="29"/>
      <c r="K22" s="26">
        <v>3693.0907130497994</v>
      </c>
      <c r="L22" s="26"/>
      <c r="M22" s="30">
        <v>12110.09917145944</v>
      </c>
      <c r="N22" s="31"/>
      <c r="O22" s="26">
        <v>25220.499884509241</v>
      </c>
      <c r="P22" s="26"/>
      <c r="Q22" s="26">
        <v>8747.4723471494399</v>
      </c>
      <c r="R22" s="32"/>
      <c r="S22" s="26">
        <v>138</v>
      </c>
      <c r="T22" s="26"/>
      <c r="U22" s="33">
        <v>1.3346228239845261</v>
      </c>
      <c r="V22" s="33"/>
      <c r="W22" s="26">
        <v>9417.31</v>
      </c>
      <c r="X22" s="26"/>
      <c r="Y22" s="26">
        <v>0</v>
      </c>
      <c r="Z22" s="26">
        <v>0</v>
      </c>
      <c r="AA22" s="26">
        <v>5491.5089644787749</v>
      </c>
      <c r="AB22" s="26"/>
      <c r="AC22" s="26">
        <v>10610.283541554476</v>
      </c>
      <c r="AD22" s="31"/>
      <c r="AE22" s="26">
        <v>25519.10250603325</v>
      </c>
      <c r="AF22" s="26"/>
      <c r="AG22" s="26">
        <v>8594.5944711793254</v>
      </c>
      <c r="AH22" s="32"/>
      <c r="AI22" s="56">
        <f t="shared" ref="AI22:BL22" si="4">SUM(AI23:AI25)</f>
        <v>0</v>
      </c>
      <c r="AJ22" s="26">
        <f t="shared" si="4"/>
        <v>0</v>
      </c>
      <c r="AK22" s="26">
        <f t="shared" si="4"/>
        <v>0</v>
      </c>
      <c r="AL22" s="26">
        <f t="shared" si="4"/>
        <v>0</v>
      </c>
      <c r="AM22" s="26">
        <f t="shared" si="4"/>
        <v>9417.31</v>
      </c>
      <c r="AN22" s="26">
        <f t="shared" si="4"/>
        <v>0</v>
      </c>
      <c r="AO22" s="26">
        <f t="shared" si="4"/>
        <v>0</v>
      </c>
      <c r="AP22" s="26">
        <f t="shared" si="4"/>
        <v>0</v>
      </c>
      <c r="AQ22" s="26">
        <f t="shared" si="4"/>
        <v>5236.5199999999995</v>
      </c>
      <c r="AR22" s="26">
        <f t="shared" si="4"/>
        <v>0</v>
      </c>
      <c r="AS22" s="26">
        <f t="shared" si="4"/>
        <v>10774.95</v>
      </c>
      <c r="AT22" s="26">
        <f t="shared" si="4"/>
        <v>0</v>
      </c>
      <c r="AU22" s="26">
        <f t="shared" si="4"/>
        <v>25428.78</v>
      </c>
      <c r="AV22" s="26">
        <f t="shared" si="4"/>
        <v>0</v>
      </c>
      <c r="AW22" s="26">
        <v>7688.874170041564</v>
      </c>
      <c r="AX22" s="32"/>
      <c r="AY22" s="56">
        <f t="shared" si="4"/>
        <v>0</v>
      </c>
      <c r="AZ22" s="26">
        <f t="shared" si="4"/>
        <v>0</v>
      </c>
      <c r="BA22" s="26">
        <f t="shared" si="4"/>
        <v>0</v>
      </c>
      <c r="BB22" s="26">
        <f t="shared" si="4"/>
        <v>0</v>
      </c>
      <c r="BC22" s="26">
        <f t="shared" si="4"/>
        <v>9417.31</v>
      </c>
      <c r="BD22" s="26">
        <f t="shared" si="4"/>
        <v>0</v>
      </c>
      <c r="BE22" s="26">
        <f t="shared" si="4"/>
        <v>0</v>
      </c>
      <c r="BF22" s="26">
        <f t="shared" si="4"/>
        <v>0</v>
      </c>
      <c r="BG22" s="26">
        <v>5359.0726938814732</v>
      </c>
      <c r="BH22" s="26">
        <f>SUM(BH23:BH25)</f>
        <v>0</v>
      </c>
      <c r="BI22" s="26">
        <v>10865.069197035289</v>
      </c>
      <c r="BJ22" s="26">
        <f>SUM(BJ23:BJ25)</f>
        <v>0</v>
      </c>
      <c r="BK22" s="26">
        <f t="shared" si="4"/>
        <v>26371.500000000004</v>
      </c>
      <c r="BL22" s="57">
        <f t="shared" si="4"/>
        <v>0</v>
      </c>
      <c r="BM22" s="26">
        <v>7688.874170041564</v>
      </c>
      <c r="BN22" s="32"/>
      <c r="BO22" s="38"/>
      <c r="BP22" s="38"/>
      <c r="BQ22" s="35"/>
      <c r="BR22" s="28"/>
      <c r="BS22" s="38">
        <v>37669.24</v>
      </c>
      <c r="BT22" s="38"/>
      <c r="BU22" s="35"/>
      <c r="BV22" s="35"/>
      <c r="BW22" s="38">
        <v>19780.192371410049</v>
      </c>
      <c r="BX22" s="38"/>
      <c r="BY22" s="38">
        <v>44360.401910049201</v>
      </c>
      <c r="BZ22" s="38"/>
      <c r="CA22" s="38">
        <v>101809.83428145925</v>
      </c>
      <c r="CB22" s="38"/>
      <c r="CC22" s="38">
        <f>SUM(CC23:CC25)</f>
        <v>32719.81515841189</v>
      </c>
      <c r="CD22" s="39"/>
      <c r="CE22" s="40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T22" s="53"/>
    </row>
    <row r="23" spans="1:98" ht="14.4" x14ac:dyDescent="0.3">
      <c r="A23" s="129"/>
      <c r="B23" s="42" t="s">
        <v>32</v>
      </c>
      <c r="C23" s="62">
        <v>42</v>
      </c>
      <c r="D23" s="29"/>
      <c r="E23" s="44">
        <v>0.39488529522376836</v>
      </c>
      <c r="F23" s="45"/>
      <c r="G23" s="29">
        <v>5973.05</v>
      </c>
      <c r="H23" s="29"/>
      <c r="I23" s="29"/>
      <c r="J23" s="29"/>
      <c r="K23" s="29">
        <v>2342.3891355792794</v>
      </c>
      <c r="L23" s="29"/>
      <c r="M23" s="58">
        <v>7680.9917515804846</v>
      </c>
      <c r="N23" s="36"/>
      <c r="O23" s="47">
        <v>15996.430887159764</v>
      </c>
      <c r="P23" s="47"/>
      <c r="Q23" s="36">
        <v>6169.0796854397686</v>
      </c>
      <c r="R23" s="48"/>
      <c r="S23" s="49">
        <v>54</v>
      </c>
      <c r="T23" s="49"/>
      <c r="U23" s="50">
        <v>0.52224371373307543</v>
      </c>
      <c r="V23" s="50"/>
      <c r="W23" s="29">
        <v>5973.05</v>
      </c>
      <c r="X23" s="29"/>
      <c r="Y23" s="29"/>
      <c r="Z23" s="29"/>
      <c r="AA23" s="29">
        <v>3483.0634465022331</v>
      </c>
      <c r="AB23" s="29"/>
      <c r="AC23" s="29">
        <v>6729.7136330029498</v>
      </c>
      <c r="AD23" s="36"/>
      <c r="AE23" s="47">
        <v>16185.827079505183</v>
      </c>
      <c r="AF23" s="47"/>
      <c r="AG23" s="36">
        <v>5469.2530408018283</v>
      </c>
      <c r="AH23" s="48"/>
      <c r="AI23" s="60"/>
      <c r="AJ23" s="61"/>
      <c r="AK23" s="29"/>
      <c r="AL23" s="29"/>
      <c r="AM23" s="29">
        <v>5973.05</v>
      </c>
      <c r="AN23" s="29"/>
      <c r="AO23" s="29"/>
      <c r="AP23" s="29"/>
      <c r="AQ23" s="29">
        <v>3321.33</v>
      </c>
      <c r="AR23" s="29"/>
      <c r="AS23" s="29">
        <v>6834.15</v>
      </c>
      <c r="AT23" s="36"/>
      <c r="AU23" s="47">
        <v>16128.53</v>
      </c>
      <c r="AV23" s="37"/>
      <c r="AW23" s="36">
        <v>4892.8891963266942</v>
      </c>
      <c r="AX23" s="48"/>
      <c r="AY23" s="60"/>
      <c r="AZ23" s="61"/>
      <c r="BA23" s="29"/>
      <c r="BB23" s="29"/>
      <c r="BC23" s="29">
        <v>5973.05</v>
      </c>
      <c r="BD23" s="29"/>
      <c r="BE23" s="29"/>
      <c r="BF23" s="29"/>
      <c r="BG23" s="29">
        <v>3399.0588313246626</v>
      </c>
      <c r="BH23" s="29"/>
      <c r="BI23" s="29">
        <v>6891.3108776637819</v>
      </c>
      <c r="BJ23" s="36"/>
      <c r="BK23" s="47">
        <v>18902.560000000001</v>
      </c>
      <c r="BL23" s="37"/>
      <c r="BM23" s="36">
        <v>4892.8891963266942</v>
      </c>
      <c r="BN23" s="48"/>
      <c r="BO23" s="51"/>
      <c r="BP23" s="51"/>
      <c r="BQ23" s="35"/>
      <c r="BR23" s="45"/>
      <c r="BS23" s="51">
        <v>23892.2</v>
      </c>
      <c r="BT23" s="51"/>
      <c r="BU23" s="35"/>
      <c r="BV23" s="35"/>
      <c r="BW23" s="51">
        <v>12545.841413406175</v>
      </c>
      <c r="BX23" s="51"/>
      <c r="BY23" s="51">
        <v>28136.166262247214</v>
      </c>
      <c r="BZ23" s="51"/>
      <c r="CA23" s="51">
        <v>64574.207675653386</v>
      </c>
      <c r="CB23" s="51"/>
      <c r="CC23" s="51">
        <f t="shared" ref="CC23:CC25" si="5">Q23+AG23+AW23+BM23</f>
        <v>21424.111118894987</v>
      </c>
      <c r="CD23" s="52"/>
      <c r="CE23" s="40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T23" s="53"/>
    </row>
    <row r="24" spans="1:98" ht="14.4" x14ac:dyDescent="0.3">
      <c r="A24" s="129"/>
      <c r="B24" s="42" t="s">
        <v>36</v>
      </c>
      <c r="C24" s="62">
        <v>70</v>
      </c>
      <c r="D24" s="29"/>
      <c r="E24" s="44">
        <v>0.65814215870628057</v>
      </c>
      <c r="F24" s="45"/>
      <c r="G24" s="29">
        <v>2761.12</v>
      </c>
      <c r="H24" s="29"/>
      <c r="I24" s="29"/>
      <c r="J24" s="29"/>
      <c r="K24" s="29">
        <v>1082.7995118793015</v>
      </c>
      <c r="L24" s="29"/>
      <c r="M24" s="58">
        <v>3550.6339983713619</v>
      </c>
      <c r="N24" s="36"/>
      <c r="O24" s="47">
        <v>7394.5535102506637</v>
      </c>
      <c r="P24" s="47"/>
      <c r="Q24" s="36">
        <v>2146.0244073326076</v>
      </c>
      <c r="R24" s="48"/>
      <c r="S24" s="49">
        <v>69</v>
      </c>
      <c r="T24" s="49"/>
      <c r="U24" s="50">
        <v>0.66731141199226307</v>
      </c>
      <c r="V24" s="50"/>
      <c r="W24" s="29">
        <v>2761.12</v>
      </c>
      <c r="X24" s="29"/>
      <c r="Y24" s="29"/>
      <c r="Z24" s="29"/>
      <c r="AA24" s="29">
        <v>1610.0864973014204</v>
      </c>
      <c r="AB24" s="29"/>
      <c r="AC24" s="29">
        <v>3110.8939039130319</v>
      </c>
      <c r="AD24" s="36"/>
      <c r="AE24" s="47">
        <v>7482.1004012144522</v>
      </c>
      <c r="AF24" s="47"/>
      <c r="AG24" s="36">
        <v>2617.3382388619148</v>
      </c>
      <c r="AH24" s="48"/>
      <c r="AI24" s="60"/>
      <c r="AJ24" s="61"/>
      <c r="AK24" s="29"/>
      <c r="AL24" s="29"/>
      <c r="AM24" s="29">
        <v>2761.12</v>
      </c>
      <c r="AN24" s="29"/>
      <c r="AO24" s="29"/>
      <c r="AP24" s="29"/>
      <c r="AQ24" s="29">
        <v>1535.33</v>
      </c>
      <c r="AR24" s="29"/>
      <c r="AS24" s="29">
        <v>3159.18</v>
      </c>
      <c r="AT24" s="36"/>
      <c r="AU24" s="47">
        <v>7455.6299999999992</v>
      </c>
      <c r="AV24" s="37"/>
      <c r="AW24" s="36">
        <v>2341.5164550848253</v>
      </c>
      <c r="AX24" s="48"/>
      <c r="AY24" s="60"/>
      <c r="AZ24" s="61"/>
      <c r="BA24" s="29"/>
      <c r="BB24" s="29"/>
      <c r="BC24" s="29">
        <v>2761.12</v>
      </c>
      <c r="BD24" s="29"/>
      <c r="BE24" s="29"/>
      <c r="BF24" s="29"/>
      <c r="BG24" s="29">
        <v>1571.2602819151407</v>
      </c>
      <c r="BH24" s="29"/>
      <c r="BI24" s="29">
        <v>3185.5944780499271</v>
      </c>
      <c r="BJ24" s="36"/>
      <c r="BK24" s="47">
        <v>5983.7</v>
      </c>
      <c r="BL24" s="37"/>
      <c r="BM24" s="36">
        <v>2341.5164550848253</v>
      </c>
      <c r="BN24" s="48"/>
      <c r="BO24" s="51"/>
      <c r="BP24" s="51"/>
      <c r="BQ24" s="35"/>
      <c r="BR24" s="45"/>
      <c r="BS24" s="51">
        <v>11044.48</v>
      </c>
      <c r="BT24" s="51"/>
      <c r="BU24" s="51"/>
      <c r="BV24" s="51"/>
      <c r="BW24" s="51">
        <v>5799.4762910958625</v>
      </c>
      <c r="BX24" s="51"/>
      <c r="BY24" s="51">
        <v>13006.30238033432</v>
      </c>
      <c r="BZ24" s="51"/>
      <c r="CA24" s="51">
        <v>29850.258671430183</v>
      </c>
      <c r="CB24" s="51"/>
      <c r="CC24" s="51">
        <f t="shared" si="5"/>
        <v>9446.3955563641739</v>
      </c>
      <c r="CD24" s="52"/>
      <c r="CE24" s="40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T24" s="53"/>
    </row>
    <row r="25" spans="1:98" ht="14.4" x14ac:dyDescent="0.3">
      <c r="A25" s="129"/>
      <c r="B25" s="54" t="s">
        <v>34</v>
      </c>
      <c r="C25" s="62">
        <v>34</v>
      </c>
      <c r="D25" s="29"/>
      <c r="E25" s="44">
        <v>0.31966904851447914</v>
      </c>
      <c r="F25" s="45"/>
      <c r="G25" s="29">
        <v>683.14</v>
      </c>
      <c r="H25" s="29"/>
      <c r="I25" s="29"/>
      <c r="J25" s="29"/>
      <c r="K25" s="29">
        <v>267.90206559121873</v>
      </c>
      <c r="L25" s="29"/>
      <c r="M25" s="58">
        <v>878.47342150759346</v>
      </c>
      <c r="N25" s="36"/>
      <c r="O25" s="47">
        <v>1829.5154870988122</v>
      </c>
      <c r="P25" s="47"/>
      <c r="Q25" s="36">
        <v>432.36825437706301</v>
      </c>
      <c r="R25" s="48"/>
      <c r="S25" s="49">
        <v>15</v>
      </c>
      <c r="T25" s="49"/>
      <c r="U25" s="50">
        <v>0.14506769825918764</v>
      </c>
      <c r="V25" s="50"/>
      <c r="W25" s="29">
        <v>683.14</v>
      </c>
      <c r="X25" s="29"/>
      <c r="Y25" s="29"/>
      <c r="Z25" s="29"/>
      <c r="AA25" s="29">
        <v>398.35902067512177</v>
      </c>
      <c r="AB25" s="29"/>
      <c r="AC25" s="29">
        <v>769.67600463849442</v>
      </c>
      <c r="AD25" s="36"/>
      <c r="AE25" s="47">
        <v>1851.1750253136161</v>
      </c>
      <c r="AF25" s="47"/>
      <c r="AG25" s="36">
        <v>508.00319151558159</v>
      </c>
      <c r="AH25" s="48"/>
      <c r="AI25" s="60"/>
      <c r="AJ25" s="61"/>
      <c r="AK25" s="29"/>
      <c r="AL25" s="29"/>
      <c r="AM25" s="29">
        <v>683.14</v>
      </c>
      <c r="AN25" s="29"/>
      <c r="AO25" s="29"/>
      <c r="AP25" s="29"/>
      <c r="AQ25" s="29">
        <v>379.86</v>
      </c>
      <c r="AR25" s="29"/>
      <c r="AS25" s="29">
        <v>781.62</v>
      </c>
      <c r="AT25" s="36"/>
      <c r="AU25" s="47">
        <v>1844.62</v>
      </c>
      <c r="AV25" s="37"/>
      <c r="AW25" s="36">
        <v>454.46851863004377</v>
      </c>
      <c r="AX25" s="48"/>
      <c r="AY25" s="60"/>
      <c r="AZ25" s="61"/>
      <c r="BA25" s="29"/>
      <c r="BB25" s="29"/>
      <c r="BC25" s="29">
        <v>683.14</v>
      </c>
      <c r="BD25" s="29"/>
      <c r="BE25" s="29"/>
      <c r="BF25" s="29"/>
      <c r="BG25" s="29">
        <v>388.75358064167028</v>
      </c>
      <c r="BH25" s="29"/>
      <c r="BI25" s="29">
        <v>788.16384132158066</v>
      </c>
      <c r="BJ25" s="36"/>
      <c r="BK25" s="47">
        <v>1485.24</v>
      </c>
      <c r="BL25" s="37"/>
      <c r="BM25" s="36">
        <v>454.46851863004377</v>
      </c>
      <c r="BN25" s="48"/>
      <c r="BO25" s="51"/>
      <c r="BP25" s="51"/>
      <c r="BQ25" s="35"/>
      <c r="BR25" s="45"/>
      <c r="BS25" s="51">
        <v>2732.56</v>
      </c>
      <c r="BT25" s="51"/>
      <c r="BU25" s="51"/>
      <c r="BV25" s="51"/>
      <c r="BW25" s="51">
        <v>1434.874666908011</v>
      </c>
      <c r="BX25" s="51"/>
      <c r="BY25" s="51">
        <v>3217.9332674676684</v>
      </c>
      <c r="BZ25" s="51"/>
      <c r="CA25" s="51">
        <v>7385.3679343756794</v>
      </c>
      <c r="CB25" s="51"/>
      <c r="CC25" s="51">
        <f t="shared" si="5"/>
        <v>1849.3084831527322</v>
      </c>
      <c r="CD25" s="52"/>
      <c r="CE25" s="40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T25" s="53"/>
    </row>
    <row r="26" spans="1:98" ht="14.4" x14ac:dyDescent="0.3">
      <c r="A26" s="129"/>
      <c r="B26" s="55" t="s">
        <v>40</v>
      </c>
      <c r="C26" s="59">
        <v>251</v>
      </c>
      <c r="D26" s="26"/>
      <c r="E26" s="27">
        <v>2.3599097405039489</v>
      </c>
      <c r="F26" s="28"/>
      <c r="G26" s="26">
        <v>12596.23</v>
      </c>
      <c r="H26" s="26"/>
      <c r="I26" s="29"/>
      <c r="J26" s="29"/>
      <c r="K26" s="26">
        <v>4939.722019296305</v>
      </c>
      <c r="L26" s="26"/>
      <c r="M26" s="30">
        <v>16198.001966086822</v>
      </c>
      <c r="N26" s="31"/>
      <c r="O26" s="26">
        <v>33733.953985383123</v>
      </c>
      <c r="P26" s="26"/>
      <c r="Q26" s="26">
        <v>14642.429760744337</v>
      </c>
      <c r="R26" s="32"/>
      <c r="S26" s="26">
        <v>237</v>
      </c>
      <c r="T26" s="26"/>
      <c r="U26" s="33">
        <v>2.2920696324951644</v>
      </c>
      <c r="V26" s="33"/>
      <c r="W26" s="26">
        <v>12596.23</v>
      </c>
      <c r="X26" s="26"/>
      <c r="Y26" s="29"/>
      <c r="Z26" s="29"/>
      <c r="AA26" s="26">
        <v>7345.2269610893636</v>
      </c>
      <c r="AB26" s="26"/>
      <c r="AC26" s="26">
        <v>14191.916365826832</v>
      </c>
      <c r="AD26" s="31"/>
      <c r="AE26" s="26">
        <v>34133.373326916197</v>
      </c>
      <c r="AF26" s="26"/>
      <c r="AG26" s="26">
        <v>16876.0250534722</v>
      </c>
      <c r="AH26" s="32"/>
      <c r="AI26" s="60"/>
      <c r="AJ26" s="61"/>
      <c r="AK26" s="29"/>
      <c r="AL26" s="29"/>
      <c r="AM26" s="26">
        <v>12596.23</v>
      </c>
      <c r="AN26" s="29"/>
      <c r="AO26" s="29"/>
      <c r="AP26" s="29"/>
      <c r="AQ26" s="26">
        <v>7004.16</v>
      </c>
      <c r="AR26" s="29"/>
      <c r="AS26" s="26">
        <v>14412.16</v>
      </c>
      <c r="AT26" s="36"/>
      <c r="AU26" s="26">
        <v>34012.549999999996</v>
      </c>
      <c r="AV26" s="37"/>
      <c r="AW26" s="26">
        <v>15097.586461087758</v>
      </c>
      <c r="AX26" s="32"/>
      <c r="AY26" s="60"/>
      <c r="AZ26" s="61"/>
      <c r="BA26" s="29"/>
      <c r="BB26" s="29"/>
      <c r="BC26" s="26">
        <v>12596.23</v>
      </c>
      <c r="BD26" s="29"/>
      <c r="BE26" s="29"/>
      <c r="BF26" s="29"/>
      <c r="BG26" s="26">
        <v>7168.0921149769811</v>
      </c>
      <c r="BH26" s="29">
        <f>SUM(BH27:BH29)</f>
        <v>0</v>
      </c>
      <c r="BI26" s="26">
        <v>14532.699471625776</v>
      </c>
      <c r="BJ26" s="36">
        <f>SUM(BJ27:BJ29)</f>
        <v>0</v>
      </c>
      <c r="BK26" s="26">
        <v>39080.07</v>
      </c>
      <c r="BL26" s="37"/>
      <c r="BM26" s="26">
        <v>15097.586461087758</v>
      </c>
      <c r="BN26" s="32"/>
      <c r="BO26" s="38"/>
      <c r="BP26" s="38"/>
      <c r="BQ26" s="35"/>
      <c r="BR26" s="28"/>
      <c r="BS26" s="38">
        <v>50384.92</v>
      </c>
      <c r="BT26" s="38"/>
      <c r="BU26" s="35"/>
      <c r="BV26" s="35"/>
      <c r="BW26" s="38">
        <v>26457.201095362649</v>
      </c>
      <c r="BX26" s="38"/>
      <c r="BY26" s="38">
        <v>59334.777803539429</v>
      </c>
      <c r="BZ26" s="38"/>
      <c r="CA26" s="38">
        <v>136176.89889890209</v>
      </c>
      <c r="CB26" s="38"/>
      <c r="CC26" s="38">
        <f>SUM(CC27:CC29)</f>
        <v>61713.627736392045</v>
      </c>
      <c r="CD26" s="39"/>
      <c r="CE26" s="40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T26" s="53"/>
    </row>
    <row r="27" spans="1:98" ht="14.4" x14ac:dyDescent="0.3">
      <c r="A27" s="129"/>
      <c r="B27" s="42" t="s">
        <v>32</v>
      </c>
      <c r="C27" s="63">
        <v>251</v>
      </c>
      <c r="D27" s="29"/>
      <c r="E27" s="44">
        <v>2.3599097405039489</v>
      </c>
      <c r="F27" s="45"/>
      <c r="G27" s="29">
        <v>12085.21</v>
      </c>
      <c r="H27" s="29"/>
      <c r="I27" s="29"/>
      <c r="J27" s="29"/>
      <c r="K27" s="29">
        <v>4739.3285904846052</v>
      </c>
      <c r="L27" s="29"/>
      <c r="M27" s="58">
        <v>15540.863735443159</v>
      </c>
      <c r="N27" s="36"/>
      <c r="O27" s="47">
        <v>32365.402325927764</v>
      </c>
      <c r="P27" s="47"/>
      <c r="Q27" s="36">
        <v>14263.543420425667</v>
      </c>
      <c r="R27" s="48"/>
      <c r="S27" s="49">
        <v>237</v>
      </c>
      <c r="T27" s="49"/>
      <c r="U27" s="50">
        <v>2.2920696324951644</v>
      </c>
      <c r="V27" s="50"/>
      <c r="W27" s="29">
        <v>12085.21</v>
      </c>
      <c r="X27" s="29"/>
      <c r="Y27" s="29"/>
      <c r="Z27" s="29"/>
      <c r="AA27" s="29">
        <v>7047.2352569798095</v>
      </c>
      <c r="AB27" s="29"/>
      <c r="AC27" s="29">
        <v>13616.158043710528</v>
      </c>
      <c r="AD27" s="36"/>
      <c r="AE27" s="47">
        <v>32748.603300690338</v>
      </c>
      <c r="AF27" s="47"/>
      <c r="AG27" s="36">
        <v>16417.512396686561</v>
      </c>
      <c r="AH27" s="48"/>
      <c r="AI27" s="64"/>
      <c r="AJ27" s="65"/>
      <c r="AK27" s="29"/>
      <c r="AL27" s="29"/>
      <c r="AM27" s="29">
        <v>12085.21</v>
      </c>
      <c r="AN27" s="29"/>
      <c r="AO27" s="29"/>
      <c r="AP27" s="29"/>
      <c r="AQ27" s="29">
        <v>6720</v>
      </c>
      <c r="AR27" s="29"/>
      <c r="AS27" s="29">
        <v>13827.47</v>
      </c>
      <c r="AT27" s="36"/>
      <c r="AU27" s="47">
        <v>32632.68</v>
      </c>
      <c r="AV27" s="37"/>
      <c r="AW27" s="36">
        <v>14687.393038324384</v>
      </c>
      <c r="AX27" s="48"/>
      <c r="AY27" s="64"/>
      <c r="AZ27" s="65"/>
      <c r="BA27" s="29"/>
      <c r="BB27" s="29"/>
      <c r="BC27" s="29">
        <v>12085.21</v>
      </c>
      <c r="BD27" s="29"/>
      <c r="BE27" s="29"/>
      <c r="BF27" s="29"/>
      <c r="BG27" s="29">
        <v>6877.282853471721</v>
      </c>
      <c r="BH27" s="29"/>
      <c r="BI27" s="29">
        <v>13943.123784285575</v>
      </c>
      <c r="BJ27" s="36"/>
      <c r="BK27" s="47">
        <v>37665.68</v>
      </c>
      <c r="BL27" s="37"/>
      <c r="BM27" s="36">
        <v>14687.393038324384</v>
      </c>
      <c r="BN27" s="48"/>
      <c r="BO27" s="51"/>
      <c r="BP27" s="51"/>
      <c r="BQ27" s="35"/>
      <c r="BR27" s="45"/>
      <c r="BS27" s="51">
        <v>48340.84</v>
      </c>
      <c r="BT27" s="51"/>
      <c r="BU27" s="35"/>
      <c r="BV27" s="35"/>
      <c r="BW27" s="51">
        <v>25383.846700936134</v>
      </c>
      <c r="BX27" s="51"/>
      <c r="BY27" s="51">
        <v>56927.615563439263</v>
      </c>
      <c r="BZ27" s="51"/>
      <c r="CA27" s="51">
        <v>130652.30226437539</v>
      </c>
      <c r="CB27" s="51"/>
      <c r="CC27" s="51">
        <f t="shared" ref="CC27:CC29" si="6">Q27+AG27+AW27+BM27</f>
        <v>60055.841893760997</v>
      </c>
      <c r="CD27" s="52"/>
      <c r="CE27" s="40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T27" s="53"/>
    </row>
    <row r="28" spans="1:98" ht="14.4" x14ac:dyDescent="0.3">
      <c r="A28" s="129"/>
      <c r="B28" s="42" t="s">
        <v>36</v>
      </c>
      <c r="C28" s="62">
        <v>0</v>
      </c>
      <c r="D28" s="29"/>
      <c r="E28" s="44">
        <v>0</v>
      </c>
      <c r="F28" s="45"/>
      <c r="G28" s="29">
        <v>384.26</v>
      </c>
      <c r="H28" s="29"/>
      <c r="I28" s="29"/>
      <c r="J28" s="29"/>
      <c r="K28" s="29">
        <v>150.68912949626974</v>
      </c>
      <c r="L28" s="29"/>
      <c r="M28" s="58">
        <v>494.13927863504188</v>
      </c>
      <c r="N28" s="36"/>
      <c r="O28" s="47">
        <v>1029.0884081313116</v>
      </c>
      <c r="P28" s="47"/>
      <c r="Q28" s="36">
        <v>298.65827590312182</v>
      </c>
      <c r="R28" s="48"/>
      <c r="S28" s="49"/>
      <c r="T28" s="49"/>
      <c r="U28" s="50">
        <v>0</v>
      </c>
      <c r="V28" s="50"/>
      <c r="W28" s="29">
        <v>384.26</v>
      </c>
      <c r="X28" s="29"/>
      <c r="Y28" s="29"/>
      <c r="Z28" s="29"/>
      <c r="AA28" s="29">
        <v>224.07681073370361</v>
      </c>
      <c r="AB28" s="29"/>
      <c r="AC28" s="29">
        <v>432.94231642168984</v>
      </c>
      <c r="AD28" s="36"/>
      <c r="AE28" s="47">
        <v>1041.2791271553933</v>
      </c>
      <c r="AF28" s="47"/>
      <c r="AG28" s="36">
        <v>364.25015633695</v>
      </c>
      <c r="AH28" s="48"/>
      <c r="AI28" s="60"/>
      <c r="AJ28" s="61"/>
      <c r="AK28" s="29"/>
      <c r="AL28" s="29"/>
      <c r="AM28" s="29">
        <v>384.26</v>
      </c>
      <c r="AN28" s="29"/>
      <c r="AO28" s="29"/>
      <c r="AP28" s="29"/>
      <c r="AQ28" s="29">
        <v>213.67</v>
      </c>
      <c r="AR28" s="29"/>
      <c r="AS28" s="29">
        <v>439.66</v>
      </c>
      <c r="AT28" s="36"/>
      <c r="AU28" s="47">
        <v>1037.5899999999999</v>
      </c>
      <c r="AV28" s="37"/>
      <c r="AW28" s="36">
        <v>325.86454519575204</v>
      </c>
      <c r="AX28" s="48"/>
      <c r="AY28" s="60"/>
      <c r="AZ28" s="61"/>
      <c r="BA28" s="29"/>
      <c r="BB28" s="29"/>
      <c r="BC28" s="29">
        <v>384.26</v>
      </c>
      <c r="BD28" s="29"/>
      <c r="BE28" s="29"/>
      <c r="BF28" s="29"/>
      <c r="BG28" s="29">
        <v>218.67251636764172</v>
      </c>
      <c r="BH28" s="29"/>
      <c r="BI28" s="29">
        <v>443.33167690623907</v>
      </c>
      <c r="BJ28" s="36"/>
      <c r="BK28" s="47">
        <v>1062.04</v>
      </c>
      <c r="BL28" s="37"/>
      <c r="BM28" s="36">
        <v>325.86454519575204</v>
      </c>
      <c r="BN28" s="48"/>
      <c r="BO28" s="51"/>
      <c r="BP28" s="51"/>
      <c r="BQ28" s="35"/>
      <c r="BR28" s="45"/>
      <c r="BS28" s="51">
        <v>1537.04</v>
      </c>
      <c r="BT28" s="51"/>
      <c r="BU28" s="35"/>
      <c r="BV28" s="35"/>
      <c r="BW28" s="51">
        <v>807.10845659761503</v>
      </c>
      <c r="BX28" s="51"/>
      <c r="BY28" s="51">
        <v>1810.0732719629709</v>
      </c>
      <c r="BZ28" s="51"/>
      <c r="CA28" s="51">
        <v>4154.2217285605857</v>
      </c>
      <c r="CB28" s="51"/>
      <c r="CC28" s="51">
        <f t="shared" si="6"/>
        <v>1314.6375226315758</v>
      </c>
      <c r="CD28" s="52"/>
      <c r="CE28" s="40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T28" s="53"/>
    </row>
    <row r="29" spans="1:98" ht="14.4" x14ac:dyDescent="0.3">
      <c r="A29" s="129"/>
      <c r="B29" s="54" t="s">
        <v>34</v>
      </c>
      <c r="C29" s="62">
        <v>0</v>
      </c>
      <c r="D29" s="29"/>
      <c r="E29" s="44">
        <v>0</v>
      </c>
      <c r="F29" s="45"/>
      <c r="G29" s="29">
        <v>126.76</v>
      </c>
      <c r="H29" s="29"/>
      <c r="I29" s="29"/>
      <c r="J29" s="29"/>
      <c r="K29" s="29">
        <v>49.704299315430077</v>
      </c>
      <c r="L29" s="29"/>
      <c r="M29" s="58">
        <v>162.99895200861937</v>
      </c>
      <c r="N29" s="36"/>
      <c r="O29" s="47">
        <v>339.46325132404945</v>
      </c>
      <c r="P29" s="47"/>
      <c r="Q29" s="36">
        <v>80.228064415546598</v>
      </c>
      <c r="R29" s="48"/>
      <c r="S29" s="49"/>
      <c r="T29" s="49"/>
      <c r="U29" s="50">
        <v>0</v>
      </c>
      <c r="V29" s="50"/>
      <c r="W29" s="29">
        <v>126.76</v>
      </c>
      <c r="X29" s="29"/>
      <c r="Y29" s="29"/>
      <c r="Z29" s="29"/>
      <c r="AA29" s="29">
        <v>73.914893375850383</v>
      </c>
      <c r="AB29" s="29"/>
      <c r="AC29" s="29">
        <v>142.81600569461375</v>
      </c>
      <c r="AD29" s="36"/>
      <c r="AE29" s="47">
        <v>343.49089907046414</v>
      </c>
      <c r="AF29" s="47"/>
      <c r="AG29" s="36">
        <v>94.262500448685657</v>
      </c>
      <c r="AH29" s="48"/>
      <c r="AI29" s="60"/>
      <c r="AJ29" s="61"/>
      <c r="AK29" s="29"/>
      <c r="AL29" s="29"/>
      <c r="AM29" s="29">
        <v>126.76</v>
      </c>
      <c r="AN29" s="29"/>
      <c r="AO29" s="29"/>
      <c r="AP29" s="29"/>
      <c r="AQ29" s="29">
        <v>70.489999999999995</v>
      </c>
      <c r="AR29" s="29"/>
      <c r="AS29" s="29">
        <v>145.03</v>
      </c>
      <c r="AT29" s="29"/>
      <c r="AU29" s="47">
        <v>342.28</v>
      </c>
      <c r="AV29" s="37"/>
      <c r="AW29" s="36">
        <v>84.328877567620623</v>
      </c>
      <c r="AX29" s="48"/>
      <c r="AY29" s="60"/>
      <c r="AZ29" s="61"/>
      <c r="BA29" s="29"/>
      <c r="BB29" s="29"/>
      <c r="BC29" s="29">
        <v>126.76</v>
      </c>
      <c r="BD29" s="29"/>
      <c r="BE29" s="29"/>
      <c r="BF29" s="29"/>
      <c r="BG29" s="29">
        <v>72.136745137617979</v>
      </c>
      <c r="BH29" s="29"/>
      <c r="BI29" s="29">
        <v>146.2440104339623</v>
      </c>
      <c r="BJ29" s="29"/>
      <c r="BK29" s="47">
        <v>352.35</v>
      </c>
      <c r="BL29" s="37"/>
      <c r="BM29" s="36">
        <v>84.328877567620623</v>
      </c>
      <c r="BN29" s="48"/>
      <c r="BO29" s="51"/>
      <c r="BP29" s="51"/>
      <c r="BQ29" s="35"/>
      <c r="BR29" s="45"/>
      <c r="BS29" s="51">
        <v>507.04</v>
      </c>
      <c r="BT29" s="51"/>
      <c r="BU29" s="35"/>
      <c r="BV29" s="35"/>
      <c r="BW29" s="51">
        <v>266.24593782889843</v>
      </c>
      <c r="BX29" s="51"/>
      <c r="BY29" s="51">
        <v>597.08896813719548</v>
      </c>
      <c r="BZ29" s="51"/>
      <c r="CA29" s="51">
        <v>1370.374905966094</v>
      </c>
      <c r="CB29" s="51"/>
      <c r="CC29" s="51">
        <f t="shared" si="6"/>
        <v>343.14831999947347</v>
      </c>
      <c r="CD29" s="52"/>
      <c r="CE29" s="40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T29" s="53"/>
    </row>
    <row r="30" spans="1:98" ht="14.4" x14ac:dyDescent="0.3">
      <c r="A30" s="129"/>
      <c r="B30" s="55" t="s">
        <v>41</v>
      </c>
      <c r="C30" s="59">
        <v>758</v>
      </c>
      <c r="D30" s="26"/>
      <c r="E30" s="27">
        <v>7.1267393757051529</v>
      </c>
      <c r="F30" s="28"/>
      <c r="G30" s="26">
        <v>7712.24</v>
      </c>
      <c r="H30" s="26"/>
      <c r="I30" s="29"/>
      <c r="J30" s="66"/>
      <c r="K30" s="26">
        <v>3024.4315600539007</v>
      </c>
      <c r="L30" s="26"/>
      <c r="M30" s="30">
        <v>9917.4933756279461</v>
      </c>
      <c r="N30" s="31"/>
      <c r="O30" s="26">
        <v>20654.164935681845</v>
      </c>
      <c r="P30" s="26"/>
      <c r="Q30" s="26">
        <v>12112.11753359383</v>
      </c>
      <c r="R30" s="32"/>
      <c r="S30" s="26">
        <v>886</v>
      </c>
      <c r="T30" s="26"/>
      <c r="U30" s="33">
        <v>8.568665377176016</v>
      </c>
      <c r="V30" s="33"/>
      <c r="W30" s="26">
        <v>7712.24</v>
      </c>
      <c r="X30" s="26"/>
      <c r="Y30" s="66"/>
      <c r="Z30" s="66"/>
      <c r="AA30" s="26">
        <v>4497.2369713550679</v>
      </c>
      <c r="AB30" s="26"/>
      <c r="AC30" s="26">
        <v>8689.2156059323443</v>
      </c>
      <c r="AD30" s="31"/>
      <c r="AE30" s="26">
        <v>20898.692577287409</v>
      </c>
      <c r="AF30" s="26"/>
      <c r="AG30" s="26">
        <v>14158.996042753901</v>
      </c>
      <c r="AH30" s="32"/>
      <c r="AI30" s="60"/>
      <c r="AJ30" s="61"/>
      <c r="AK30" s="66"/>
      <c r="AL30" s="66"/>
      <c r="AM30" s="26">
        <v>7712.24</v>
      </c>
      <c r="AN30" s="66"/>
      <c r="AO30" s="66"/>
      <c r="AP30" s="66"/>
      <c r="AQ30" s="26">
        <v>4288.41</v>
      </c>
      <c r="AR30" s="66"/>
      <c r="AS30" s="26">
        <v>8824.08</v>
      </c>
      <c r="AT30" s="29"/>
      <c r="AU30" s="26">
        <v>20824.73</v>
      </c>
      <c r="AV30" s="37"/>
      <c r="AW30" s="26">
        <v>12666.884902122998</v>
      </c>
      <c r="AX30" s="32"/>
      <c r="AY30" s="60"/>
      <c r="AZ30" s="61"/>
      <c r="BA30" s="66"/>
      <c r="BB30" s="66"/>
      <c r="BC30" s="26">
        <v>7712.24</v>
      </c>
      <c r="BD30" s="66"/>
      <c r="BE30" s="66"/>
      <c r="BF30" s="66"/>
      <c r="BG30" s="26">
        <v>4388.766481907579</v>
      </c>
      <c r="BH30" s="66">
        <f>SUM(BH31:BH33)</f>
        <v>0</v>
      </c>
      <c r="BI30" s="26">
        <v>8897.8775799554969</v>
      </c>
      <c r="BJ30" s="29">
        <f>SUM(BJ31:BJ33)</f>
        <v>0</v>
      </c>
      <c r="BK30" s="26">
        <v>21176.5</v>
      </c>
      <c r="BL30" s="37"/>
      <c r="BM30" s="26">
        <v>12666.884902122998</v>
      </c>
      <c r="BN30" s="32"/>
      <c r="BO30" s="38"/>
      <c r="BP30" s="38"/>
      <c r="BQ30" s="35"/>
      <c r="BR30" s="28"/>
      <c r="BS30" s="38">
        <v>30848.959999999999</v>
      </c>
      <c r="BT30" s="38"/>
      <c r="BU30" s="35"/>
      <c r="BV30" s="35"/>
      <c r="BW30" s="38">
        <v>16198.845013316546</v>
      </c>
      <c r="BX30" s="38"/>
      <c r="BY30" s="38">
        <v>36328.666561515791</v>
      </c>
      <c r="BZ30" s="38"/>
      <c r="CA30" s="38">
        <v>83376.471574832336</v>
      </c>
      <c r="CB30" s="38"/>
      <c r="CC30" s="38">
        <f>SUM(CC31:CC33)</f>
        <v>51604.883380593725</v>
      </c>
      <c r="CD30" s="39"/>
      <c r="CE30" s="40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T30" s="53"/>
    </row>
    <row r="31" spans="1:98" ht="14.4" x14ac:dyDescent="0.3">
      <c r="A31" s="129"/>
      <c r="B31" s="67" t="s">
        <v>32</v>
      </c>
      <c r="C31" s="62">
        <v>755</v>
      </c>
      <c r="D31" s="29"/>
      <c r="E31" s="44">
        <v>7.0985332831891697</v>
      </c>
      <c r="F31" s="45"/>
      <c r="G31" s="29">
        <v>5794.93</v>
      </c>
      <c r="H31" s="47"/>
      <c r="I31" s="29"/>
      <c r="J31" s="47"/>
      <c r="K31" s="29">
        <v>2272.5393959605963</v>
      </c>
      <c r="L31" s="29"/>
      <c r="M31" s="58">
        <v>7451.9346969878789</v>
      </c>
      <c r="N31" s="36"/>
      <c r="O31" s="47">
        <v>15519.404092948476</v>
      </c>
      <c r="P31" s="47"/>
      <c r="Q31" s="47">
        <v>10676.808009031478</v>
      </c>
      <c r="R31" s="68"/>
      <c r="S31" s="49">
        <v>879</v>
      </c>
      <c r="T31" s="49"/>
      <c r="U31" s="50">
        <v>8.5009671179883952</v>
      </c>
      <c r="V31" s="50"/>
      <c r="W31" s="47">
        <v>5794.93</v>
      </c>
      <c r="X31" s="47"/>
      <c r="Y31" s="47"/>
      <c r="Z31" s="47"/>
      <c r="AA31" s="47">
        <v>3379.1932697263856</v>
      </c>
      <c r="AB31" s="29"/>
      <c r="AC31" s="47">
        <v>6529.0229455366698</v>
      </c>
      <c r="AD31" s="36"/>
      <c r="AE31" s="47">
        <v>15703.146215263056</v>
      </c>
      <c r="AF31" s="47"/>
      <c r="AG31" s="47">
        <v>12419.217395322949</v>
      </c>
      <c r="AH31" s="48"/>
      <c r="AI31" s="69"/>
      <c r="AJ31" s="47"/>
      <c r="AK31" s="47"/>
      <c r="AL31" s="47"/>
      <c r="AM31" s="47">
        <v>5794.93</v>
      </c>
      <c r="AN31" s="47"/>
      <c r="AO31" s="47"/>
      <c r="AP31" s="47"/>
      <c r="AQ31" s="47">
        <v>3222.28</v>
      </c>
      <c r="AR31" s="47"/>
      <c r="AS31" s="47">
        <v>6630.36</v>
      </c>
      <c r="AT31" s="47"/>
      <c r="AU31" s="47">
        <v>15647.57</v>
      </c>
      <c r="AV31" s="47"/>
      <c r="AW31" s="47">
        <v>11110.448568951113</v>
      </c>
      <c r="AX31" s="48"/>
      <c r="AY31" s="69"/>
      <c r="AZ31" s="47"/>
      <c r="BA31" s="47"/>
      <c r="BB31" s="47"/>
      <c r="BC31" s="47">
        <v>5794.93</v>
      </c>
      <c r="BD31" s="47"/>
      <c r="BE31" s="47"/>
      <c r="BF31" s="47"/>
      <c r="BG31" s="47">
        <v>3297.6954662145113</v>
      </c>
      <c r="BH31" s="47"/>
      <c r="BI31" s="47">
        <v>6685.8100125342116</v>
      </c>
      <c r="BJ31" s="47"/>
      <c r="BK31" s="47">
        <v>15871.32</v>
      </c>
      <c r="BL31" s="37"/>
      <c r="BM31" s="47">
        <v>11110.448568951113</v>
      </c>
      <c r="BN31" s="48"/>
      <c r="BO31" s="51"/>
      <c r="BP31" s="51"/>
      <c r="BQ31" s="35"/>
      <c r="BR31" s="45"/>
      <c r="BS31" s="51">
        <v>23179.72</v>
      </c>
      <c r="BT31" s="51"/>
      <c r="BU31" s="35"/>
      <c r="BV31" s="35"/>
      <c r="BW31" s="51">
        <v>12171.708131901492</v>
      </c>
      <c r="BX31" s="51"/>
      <c r="BY31" s="51">
        <v>27297.127655058757</v>
      </c>
      <c r="BZ31" s="51"/>
      <c r="CA31" s="51">
        <v>62648.555786960249</v>
      </c>
      <c r="CB31" s="51"/>
      <c r="CC31" s="51">
        <f t="shared" ref="CC31:CC33" si="7">Q31+AG31+AW31+BM31</f>
        <v>45316.922542256652</v>
      </c>
      <c r="CD31" s="52"/>
      <c r="CE31" s="40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T31" s="53"/>
    </row>
    <row r="32" spans="1:98" ht="14.4" x14ac:dyDescent="0.3">
      <c r="A32" s="129"/>
      <c r="B32" s="42" t="s">
        <v>36</v>
      </c>
      <c r="C32" s="62">
        <v>0</v>
      </c>
      <c r="D32" s="29"/>
      <c r="E32" s="44">
        <v>0</v>
      </c>
      <c r="F32" s="45"/>
      <c r="G32" s="29">
        <v>1537.03</v>
      </c>
      <c r="H32" s="47"/>
      <c r="I32" s="29"/>
      <c r="J32" s="47"/>
      <c r="K32" s="29">
        <v>602.75926614701416</v>
      </c>
      <c r="L32" s="29"/>
      <c r="M32" s="58">
        <v>1976.53653068825</v>
      </c>
      <c r="N32" s="36"/>
      <c r="O32" s="47">
        <v>4116.3257968352646</v>
      </c>
      <c r="P32" s="47"/>
      <c r="Q32" s="36">
        <v>1194.6253313157115</v>
      </c>
      <c r="R32" s="48"/>
      <c r="S32" s="49"/>
      <c r="T32" s="49"/>
      <c r="U32" s="50">
        <v>0</v>
      </c>
      <c r="V32" s="50"/>
      <c r="W32" s="29">
        <v>1537.03</v>
      </c>
      <c r="X32" s="29"/>
      <c r="Y32" s="47"/>
      <c r="Z32" s="47"/>
      <c r="AA32" s="29">
        <v>896.28902150113095</v>
      </c>
      <c r="AB32" s="29"/>
      <c r="AC32" s="29">
        <v>1731.7400209369066</v>
      </c>
      <c r="AD32" s="36"/>
      <c r="AE32" s="47">
        <v>4165.0590424380371</v>
      </c>
      <c r="AF32" s="47"/>
      <c r="AG32" s="36">
        <v>1456.9911460848962</v>
      </c>
      <c r="AH32" s="48"/>
      <c r="AI32" s="60"/>
      <c r="AJ32" s="61"/>
      <c r="AK32" s="47"/>
      <c r="AL32" s="47"/>
      <c r="AM32" s="29">
        <v>1537.03</v>
      </c>
      <c r="AN32" s="47"/>
      <c r="AO32" s="47"/>
      <c r="AP32" s="47"/>
      <c r="AQ32" s="29">
        <v>854.67</v>
      </c>
      <c r="AR32" s="47"/>
      <c r="AS32" s="29">
        <v>1758.62</v>
      </c>
      <c r="AT32" s="47"/>
      <c r="AU32" s="47">
        <v>4150.32</v>
      </c>
      <c r="AV32" s="37"/>
      <c r="AW32" s="36">
        <v>1303.4497004690231</v>
      </c>
      <c r="AX32" s="48"/>
      <c r="AY32" s="60"/>
      <c r="AZ32" s="61"/>
      <c r="BA32" s="47"/>
      <c r="BB32" s="47"/>
      <c r="BC32" s="29">
        <v>1537.03</v>
      </c>
      <c r="BD32" s="47"/>
      <c r="BE32" s="47"/>
      <c r="BF32" s="47"/>
      <c r="BG32" s="29">
        <v>874.66810157780208</v>
      </c>
      <c r="BH32" s="47"/>
      <c r="BI32" s="29">
        <v>1773.3267076249563</v>
      </c>
      <c r="BJ32" s="47"/>
      <c r="BK32" s="47">
        <v>4248.16</v>
      </c>
      <c r="BL32" s="37"/>
      <c r="BM32" s="36">
        <v>1303.4497004690231</v>
      </c>
      <c r="BN32" s="48"/>
      <c r="BO32" s="51"/>
      <c r="BP32" s="51"/>
      <c r="BQ32" s="35"/>
      <c r="BR32" s="45"/>
      <c r="BS32" s="51">
        <v>6148.12</v>
      </c>
      <c r="BT32" s="51"/>
      <c r="BU32" s="51"/>
      <c r="BV32" s="51"/>
      <c r="BW32" s="51">
        <v>3228.3863892259474</v>
      </c>
      <c r="BX32" s="51"/>
      <c r="BY32" s="51">
        <v>7240.2232592501132</v>
      </c>
      <c r="BZ32" s="51"/>
      <c r="CA32" s="51">
        <v>16616.729648476059</v>
      </c>
      <c r="CB32" s="51"/>
      <c r="CC32" s="51">
        <f t="shared" si="7"/>
        <v>5258.5158783386532</v>
      </c>
      <c r="CD32" s="52"/>
      <c r="CE32" s="40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T32" s="53"/>
    </row>
    <row r="33" spans="1:98" ht="14.4" x14ac:dyDescent="0.3">
      <c r="A33" s="130"/>
      <c r="B33" s="70" t="s">
        <v>34</v>
      </c>
      <c r="C33" s="62">
        <v>3</v>
      </c>
      <c r="D33" s="29"/>
      <c r="E33" s="44">
        <v>2.8206092515983452E-2</v>
      </c>
      <c r="F33" s="45"/>
      <c r="G33" s="29">
        <v>380.28</v>
      </c>
      <c r="H33" s="47"/>
      <c r="I33" s="29"/>
      <c r="J33" s="47"/>
      <c r="K33" s="29">
        <v>149.1328979462902</v>
      </c>
      <c r="L33" s="29"/>
      <c r="M33" s="58">
        <v>489.02214795181692</v>
      </c>
      <c r="N33" s="36"/>
      <c r="O33" s="47">
        <v>1018.4350458981071</v>
      </c>
      <c r="P33" s="47"/>
      <c r="Q33" s="36">
        <v>240.68419324663981</v>
      </c>
      <c r="R33" s="48"/>
      <c r="S33" s="49">
        <v>7</v>
      </c>
      <c r="T33" s="49"/>
      <c r="U33" s="50">
        <v>6.7698259187620888E-2</v>
      </c>
      <c r="V33" s="50"/>
      <c r="W33" s="29">
        <v>380.28</v>
      </c>
      <c r="X33" s="29"/>
      <c r="Y33" s="47"/>
      <c r="Z33" s="47"/>
      <c r="AA33" s="29">
        <v>221.75468012755118</v>
      </c>
      <c r="AB33" s="29"/>
      <c r="AC33" s="29">
        <v>428.45263945876775</v>
      </c>
      <c r="AD33" s="36"/>
      <c r="AE33" s="47">
        <v>1030.4873195863188</v>
      </c>
      <c r="AF33" s="47"/>
      <c r="AG33" s="36">
        <v>282.78750134605701</v>
      </c>
      <c r="AH33" s="48"/>
      <c r="AI33" s="60"/>
      <c r="AJ33" s="61"/>
      <c r="AK33" s="47"/>
      <c r="AL33" s="47"/>
      <c r="AM33" s="29">
        <v>380.28</v>
      </c>
      <c r="AN33" s="47"/>
      <c r="AO33" s="47"/>
      <c r="AP33" s="47"/>
      <c r="AQ33" s="29">
        <v>211.46</v>
      </c>
      <c r="AR33" s="47"/>
      <c r="AS33" s="29">
        <v>435.1</v>
      </c>
      <c r="AT33" s="47"/>
      <c r="AU33" s="47">
        <v>1026.8400000000001</v>
      </c>
      <c r="AV33" s="37"/>
      <c r="AW33" s="36">
        <v>252.98663270286193</v>
      </c>
      <c r="AX33" s="48"/>
      <c r="AY33" s="60"/>
      <c r="AZ33" s="61"/>
      <c r="BA33" s="47"/>
      <c r="BB33" s="47"/>
      <c r="BC33" s="29">
        <v>380.28</v>
      </c>
      <c r="BD33" s="47"/>
      <c r="BE33" s="47"/>
      <c r="BF33" s="47"/>
      <c r="BG33" s="29">
        <v>216.40291411526562</v>
      </c>
      <c r="BH33" s="47"/>
      <c r="BI33" s="29">
        <v>438.740859796329</v>
      </c>
      <c r="BJ33" s="47"/>
      <c r="BK33" s="47">
        <v>1057.02</v>
      </c>
      <c r="BL33" s="37"/>
      <c r="BM33" s="36">
        <v>252.98663270286193</v>
      </c>
      <c r="BN33" s="48"/>
      <c r="BO33" s="51"/>
      <c r="BP33" s="51"/>
      <c r="BQ33" s="35"/>
      <c r="BR33" s="45"/>
      <c r="BS33" s="51">
        <v>1521.12</v>
      </c>
      <c r="BT33" s="51"/>
      <c r="BU33" s="51"/>
      <c r="BV33" s="51"/>
      <c r="BW33" s="51">
        <v>798.75049218910704</v>
      </c>
      <c r="BX33" s="51"/>
      <c r="BY33" s="51">
        <v>1791.3156472069136</v>
      </c>
      <c r="BZ33" s="51"/>
      <c r="CA33" s="51">
        <v>4111.1861393960207</v>
      </c>
      <c r="CB33" s="51"/>
      <c r="CC33" s="51">
        <f t="shared" si="7"/>
        <v>1029.4449599984207</v>
      </c>
      <c r="CD33" s="52"/>
      <c r="CE33" s="40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T33" s="53"/>
    </row>
    <row r="34" spans="1:98" ht="14.4" x14ac:dyDescent="0.3">
      <c r="A34" s="71"/>
      <c r="B34" s="55" t="s">
        <v>42</v>
      </c>
      <c r="C34" s="72">
        <v>10636</v>
      </c>
      <c r="D34" s="73"/>
      <c r="E34" s="74">
        <v>100</v>
      </c>
      <c r="F34" s="75"/>
      <c r="G34" s="75">
        <v>140555.4</v>
      </c>
      <c r="H34" s="75"/>
      <c r="I34" s="29"/>
      <c r="J34" s="47"/>
      <c r="K34" s="75">
        <v>55120.17</v>
      </c>
      <c r="L34" s="75"/>
      <c r="M34" s="75">
        <v>180745.93000000002</v>
      </c>
      <c r="N34" s="75"/>
      <c r="O34" s="75">
        <v>376421.5</v>
      </c>
      <c r="P34" s="75"/>
      <c r="Q34" s="75">
        <v>181736.75</v>
      </c>
      <c r="R34" s="76"/>
      <c r="S34" s="73">
        <v>10340</v>
      </c>
      <c r="T34" s="73"/>
      <c r="U34" s="75">
        <v>100</v>
      </c>
      <c r="V34" s="75"/>
      <c r="W34" s="75">
        <v>140555.4</v>
      </c>
      <c r="X34" s="75"/>
      <c r="Y34" s="47"/>
      <c r="Z34" s="47"/>
      <c r="AA34" s="75">
        <v>81961.950000000012</v>
      </c>
      <c r="AB34" s="75"/>
      <c r="AC34" s="75">
        <v>158360.81999999998</v>
      </c>
      <c r="AD34" s="75"/>
      <c r="AE34" s="75">
        <v>380878.16999999993</v>
      </c>
      <c r="AF34" s="75"/>
      <c r="AG34" s="75">
        <v>213146.79</v>
      </c>
      <c r="AH34" s="76"/>
      <c r="AI34" s="77"/>
      <c r="AJ34" s="78"/>
      <c r="AK34" s="47"/>
      <c r="AL34" s="47"/>
      <c r="AM34" s="75">
        <v>140555.4</v>
      </c>
      <c r="AN34" s="47"/>
      <c r="AO34" s="47"/>
      <c r="AP34" s="47"/>
      <c r="AQ34" s="75">
        <v>78156.100000000006</v>
      </c>
      <c r="AR34" s="47"/>
      <c r="AS34" s="75">
        <v>160818.56</v>
      </c>
      <c r="AT34" s="47"/>
      <c r="AU34" s="75">
        <v>379530.06</v>
      </c>
      <c r="AV34" s="37"/>
      <c r="AW34" s="75">
        <v>190684.83726066875</v>
      </c>
      <c r="AX34" s="76"/>
      <c r="AY34" s="77"/>
      <c r="AZ34" s="78"/>
      <c r="BA34" s="47"/>
      <c r="BB34" s="47"/>
      <c r="BC34" s="75">
        <v>140555.4</v>
      </c>
      <c r="BD34" s="47"/>
      <c r="BE34" s="47"/>
      <c r="BF34" s="47"/>
      <c r="BG34" s="75">
        <v>79985.278650452485</v>
      </c>
      <c r="BH34" s="47">
        <f>BH10+BH14+BH18+BH22+BH26+BH30</f>
        <v>0</v>
      </c>
      <c r="BI34" s="75">
        <v>162163.56044051412</v>
      </c>
      <c r="BJ34" s="47">
        <f>BJ10+BJ14+BJ18+BJ22+BJ26+BJ30</f>
        <v>0</v>
      </c>
      <c r="BK34" s="75">
        <v>405191.51999999996</v>
      </c>
      <c r="BL34" s="37"/>
      <c r="BM34" s="75">
        <v>190684.83726066875</v>
      </c>
      <c r="BN34" s="76"/>
      <c r="BO34" s="79"/>
      <c r="BP34" s="79"/>
      <c r="BQ34" s="35"/>
      <c r="BR34" s="75"/>
      <c r="BS34" s="79">
        <v>562221.6</v>
      </c>
      <c r="BT34" s="79"/>
      <c r="BU34" s="79"/>
      <c r="BV34" s="79"/>
      <c r="BW34" s="79">
        <v>295223.49865045247</v>
      </c>
      <c r="BX34" s="79"/>
      <c r="BY34" s="79">
        <v>662088.87044051418</v>
      </c>
      <c r="BZ34" s="79"/>
      <c r="CA34" s="79">
        <v>1519533.9690909665</v>
      </c>
      <c r="CB34" s="79"/>
      <c r="CC34" s="79">
        <f>CC10+CC14+CC18+CC22+CC26+CC30</f>
        <v>776253.21452133765</v>
      </c>
      <c r="CD34" s="80"/>
      <c r="CE34" s="40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</row>
    <row r="35" spans="1:98" ht="14.4" x14ac:dyDescent="0.3">
      <c r="A35" s="71"/>
      <c r="B35" s="81" t="s">
        <v>43</v>
      </c>
      <c r="C35" s="72">
        <v>1032</v>
      </c>
      <c r="D35" s="73"/>
      <c r="E35" s="82">
        <v>9.7028958254983078</v>
      </c>
      <c r="F35" s="83"/>
      <c r="G35" s="47"/>
      <c r="H35" s="47"/>
      <c r="I35" s="47"/>
      <c r="J35" s="47"/>
      <c r="K35" s="47"/>
      <c r="L35" s="47"/>
      <c r="M35" s="84"/>
      <c r="N35" s="47"/>
      <c r="O35" s="47"/>
      <c r="P35" s="37"/>
      <c r="Q35" s="85"/>
      <c r="R35" s="48"/>
      <c r="S35" s="78">
        <v>932</v>
      </c>
      <c r="T35" s="78"/>
      <c r="U35" s="83">
        <v>9.0135396518375241</v>
      </c>
      <c r="V35" s="83"/>
      <c r="W35" s="47"/>
      <c r="X35" s="47"/>
      <c r="Y35" s="47"/>
      <c r="Z35" s="47"/>
      <c r="AA35" s="47"/>
      <c r="AB35" s="47"/>
      <c r="AC35" s="47"/>
      <c r="AD35" s="47"/>
      <c r="AE35" s="47"/>
      <c r="AF35" s="37"/>
      <c r="AG35" s="85"/>
      <c r="AH35" s="48"/>
      <c r="AI35" s="77"/>
      <c r="AJ35" s="78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37"/>
      <c r="AW35" s="85"/>
      <c r="AX35" s="48"/>
      <c r="AY35" s="77"/>
      <c r="AZ35" s="78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37"/>
      <c r="BM35" s="85"/>
      <c r="BN35" s="48"/>
      <c r="BO35" s="124"/>
      <c r="BP35" s="86"/>
      <c r="BQ35" s="35"/>
      <c r="BR35" s="87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>
        <v>0</v>
      </c>
      <c r="CD35" s="88"/>
      <c r="CE35" s="40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</row>
    <row r="36" spans="1:98" ht="14.4" x14ac:dyDescent="0.3">
      <c r="A36" s="71"/>
      <c r="B36" s="89" t="s">
        <v>44</v>
      </c>
      <c r="C36" s="72">
        <v>1172</v>
      </c>
      <c r="D36" s="73"/>
      <c r="E36" s="90">
        <v>11.019180142910869</v>
      </c>
      <c r="F36" s="83"/>
      <c r="G36" s="91" t="s">
        <v>45</v>
      </c>
      <c r="H36" s="75"/>
      <c r="I36" s="91" t="s">
        <v>45</v>
      </c>
      <c r="J36" s="75"/>
      <c r="K36" s="91"/>
      <c r="L36" s="75"/>
      <c r="M36" s="92"/>
      <c r="N36" s="75"/>
      <c r="O36" s="91" t="s">
        <v>45</v>
      </c>
      <c r="P36" s="93"/>
      <c r="Q36" s="94"/>
      <c r="R36" s="95"/>
      <c r="S36" s="78">
        <v>1147</v>
      </c>
      <c r="T36" s="78"/>
      <c r="U36" s="83">
        <v>11.09284332688588</v>
      </c>
      <c r="V36" s="83"/>
      <c r="W36" s="91" t="s">
        <v>45</v>
      </c>
      <c r="X36" s="75"/>
      <c r="Y36" s="91" t="s">
        <v>45</v>
      </c>
      <c r="Z36" s="75"/>
      <c r="AA36" s="91"/>
      <c r="AB36" s="75"/>
      <c r="AC36" s="91"/>
      <c r="AD36" s="75"/>
      <c r="AE36" s="91"/>
      <c r="AF36" s="93"/>
      <c r="AG36" s="94"/>
      <c r="AH36" s="95"/>
      <c r="AI36" s="96" t="s">
        <v>45</v>
      </c>
      <c r="AJ36" s="78"/>
      <c r="AK36" s="97" t="s">
        <v>45</v>
      </c>
      <c r="AL36" s="75"/>
      <c r="AM36" s="91" t="s">
        <v>45</v>
      </c>
      <c r="AN36" s="75"/>
      <c r="AO36" s="91" t="s">
        <v>45</v>
      </c>
      <c r="AP36" s="75"/>
      <c r="AQ36" s="91" t="s">
        <v>45</v>
      </c>
      <c r="AR36" s="75"/>
      <c r="AS36" s="91" t="s">
        <v>45</v>
      </c>
      <c r="AT36" s="75"/>
      <c r="AU36" s="91" t="s">
        <v>45</v>
      </c>
      <c r="AV36" s="93"/>
      <c r="AW36" s="94"/>
      <c r="AX36" s="95"/>
      <c r="AY36" s="96" t="s">
        <v>45</v>
      </c>
      <c r="AZ36" s="78"/>
      <c r="BA36" s="97" t="s">
        <v>45</v>
      </c>
      <c r="BB36" s="75"/>
      <c r="BC36" s="91" t="s">
        <v>45</v>
      </c>
      <c r="BD36" s="75"/>
      <c r="BE36" s="91" t="s">
        <v>45</v>
      </c>
      <c r="BF36" s="75"/>
      <c r="BG36" s="91"/>
      <c r="BH36" s="75"/>
      <c r="BI36" s="91"/>
      <c r="BJ36" s="75"/>
      <c r="BK36" s="91" t="s">
        <v>45</v>
      </c>
      <c r="BL36" s="98" t="s">
        <v>45</v>
      </c>
      <c r="BM36" s="94"/>
      <c r="BN36" s="95"/>
      <c r="BO36" s="123"/>
      <c r="BP36" s="97"/>
      <c r="BQ36" s="75"/>
      <c r="BR36" s="87"/>
      <c r="BS36" s="75"/>
      <c r="BT36" s="91"/>
      <c r="BU36" s="75"/>
      <c r="BV36" s="91" t="s">
        <v>45</v>
      </c>
      <c r="BW36" s="75"/>
      <c r="BX36" s="91"/>
      <c r="BY36" s="75"/>
      <c r="BZ36" s="91"/>
      <c r="CA36" s="35"/>
      <c r="CB36" s="35"/>
      <c r="CC36" s="35">
        <v>0</v>
      </c>
      <c r="CD36" s="88"/>
      <c r="CE36" s="40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</row>
    <row r="37" spans="1:98" ht="14.4" x14ac:dyDescent="0.3">
      <c r="A37" s="71"/>
      <c r="B37" s="99" t="s">
        <v>46</v>
      </c>
      <c r="C37" s="72">
        <v>440</v>
      </c>
      <c r="D37" s="73"/>
      <c r="E37" s="90">
        <v>4.1368935690109065</v>
      </c>
      <c r="F37" s="83"/>
      <c r="G37" s="91" t="s">
        <v>45</v>
      </c>
      <c r="H37" s="75"/>
      <c r="I37" s="91" t="s">
        <v>45</v>
      </c>
      <c r="J37" s="75"/>
      <c r="K37" s="91"/>
      <c r="L37" s="75"/>
      <c r="M37" s="92"/>
      <c r="N37" s="75"/>
      <c r="O37" s="91" t="s">
        <v>45</v>
      </c>
      <c r="P37" s="93"/>
      <c r="Q37" s="94"/>
      <c r="R37" s="95"/>
      <c r="S37" s="78">
        <v>445</v>
      </c>
      <c r="T37" s="78"/>
      <c r="U37" s="83">
        <v>4.3036750483558999</v>
      </c>
      <c r="V37" s="83"/>
      <c r="W37" s="91" t="s">
        <v>45</v>
      </c>
      <c r="X37" s="75"/>
      <c r="Y37" s="91" t="s">
        <v>45</v>
      </c>
      <c r="Z37" s="75"/>
      <c r="AA37" s="91"/>
      <c r="AB37" s="75"/>
      <c r="AC37" s="91"/>
      <c r="AD37" s="75"/>
      <c r="AE37" s="91"/>
      <c r="AF37" s="93"/>
      <c r="AG37" s="94"/>
      <c r="AH37" s="95"/>
      <c r="AI37" s="96" t="s">
        <v>45</v>
      </c>
      <c r="AJ37" s="78"/>
      <c r="AK37" s="97" t="s">
        <v>45</v>
      </c>
      <c r="AL37" s="75"/>
      <c r="AM37" s="91" t="s">
        <v>45</v>
      </c>
      <c r="AN37" s="75"/>
      <c r="AO37" s="91" t="s">
        <v>45</v>
      </c>
      <c r="AP37" s="75"/>
      <c r="AQ37" s="91" t="s">
        <v>45</v>
      </c>
      <c r="AR37" s="75"/>
      <c r="AS37" s="91" t="s">
        <v>45</v>
      </c>
      <c r="AT37" s="75"/>
      <c r="AU37" s="91" t="s">
        <v>45</v>
      </c>
      <c r="AV37" s="93"/>
      <c r="AW37" s="94"/>
      <c r="AX37" s="95"/>
      <c r="AY37" s="96" t="s">
        <v>45</v>
      </c>
      <c r="AZ37" s="78"/>
      <c r="BA37" s="97" t="s">
        <v>45</v>
      </c>
      <c r="BB37" s="75"/>
      <c r="BC37" s="91" t="s">
        <v>45</v>
      </c>
      <c r="BD37" s="75"/>
      <c r="BE37" s="91" t="s">
        <v>45</v>
      </c>
      <c r="BF37" s="75"/>
      <c r="BG37" s="91"/>
      <c r="BH37" s="75"/>
      <c r="BI37" s="91"/>
      <c r="BJ37" s="75"/>
      <c r="BK37" s="91" t="s">
        <v>45</v>
      </c>
      <c r="BL37" s="98" t="s">
        <v>45</v>
      </c>
      <c r="BM37" s="94"/>
      <c r="BN37" s="95"/>
      <c r="BO37" s="123"/>
      <c r="BP37" s="97"/>
      <c r="BQ37" s="75"/>
      <c r="BR37" s="87"/>
      <c r="BS37" s="75"/>
      <c r="BT37" s="91"/>
      <c r="BU37" s="75"/>
      <c r="BV37" s="91" t="s">
        <v>45</v>
      </c>
      <c r="BW37" s="75"/>
      <c r="BX37" s="91"/>
      <c r="BY37" s="75"/>
      <c r="BZ37" s="91"/>
      <c r="CA37" s="35"/>
      <c r="CB37" s="35"/>
      <c r="CC37" s="35">
        <v>0</v>
      </c>
      <c r="CD37" s="88"/>
      <c r="CE37" s="40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</row>
    <row r="38" spans="1:98" ht="14.4" x14ac:dyDescent="0.3">
      <c r="A38" s="71"/>
      <c r="B38" s="99" t="s">
        <v>47</v>
      </c>
      <c r="C38" s="72">
        <v>132</v>
      </c>
      <c r="D38" s="73"/>
      <c r="E38" s="90">
        <v>1.241068070703272</v>
      </c>
      <c r="F38" s="83"/>
      <c r="G38" s="91" t="s">
        <v>45</v>
      </c>
      <c r="H38" s="75"/>
      <c r="I38" s="91" t="s">
        <v>45</v>
      </c>
      <c r="J38" s="75"/>
      <c r="K38" s="91"/>
      <c r="L38" s="75"/>
      <c r="M38" s="92"/>
      <c r="N38" s="75"/>
      <c r="O38" s="91" t="s">
        <v>45</v>
      </c>
      <c r="P38" s="93"/>
      <c r="Q38" s="94"/>
      <c r="R38" s="95"/>
      <c r="S38" s="78">
        <v>231</v>
      </c>
      <c r="T38" s="78"/>
      <c r="U38" s="83">
        <v>2.2340425531914896</v>
      </c>
      <c r="V38" s="83"/>
      <c r="W38" s="91" t="s">
        <v>45</v>
      </c>
      <c r="X38" s="75"/>
      <c r="Y38" s="91" t="s">
        <v>45</v>
      </c>
      <c r="Z38" s="75"/>
      <c r="AA38" s="91"/>
      <c r="AB38" s="75"/>
      <c r="AC38" s="91"/>
      <c r="AD38" s="75"/>
      <c r="AE38" s="91"/>
      <c r="AF38" s="93"/>
      <c r="AG38" s="94"/>
      <c r="AH38" s="95"/>
      <c r="AI38" s="96" t="s">
        <v>45</v>
      </c>
      <c r="AJ38" s="78"/>
      <c r="AK38" s="97" t="s">
        <v>45</v>
      </c>
      <c r="AL38" s="75"/>
      <c r="AM38" s="91" t="s">
        <v>45</v>
      </c>
      <c r="AN38" s="75"/>
      <c r="AO38" s="91" t="s">
        <v>45</v>
      </c>
      <c r="AP38" s="75"/>
      <c r="AQ38" s="91" t="s">
        <v>45</v>
      </c>
      <c r="AR38" s="75"/>
      <c r="AS38" s="91" t="s">
        <v>45</v>
      </c>
      <c r="AT38" s="75"/>
      <c r="AU38" s="91" t="s">
        <v>45</v>
      </c>
      <c r="AV38" s="93"/>
      <c r="AW38" s="94"/>
      <c r="AX38" s="95"/>
      <c r="AY38" s="96" t="s">
        <v>45</v>
      </c>
      <c r="AZ38" s="78"/>
      <c r="BA38" s="97" t="s">
        <v>45</v>
      </c>
      <c r="BB38" s="75"/>
      <c r="BC38" s="91" t="s">
        <v>45</v>
      </c>
      <c r="BD38" s="75"/>
      <c r="BE38" s="91" t="s">
        <v>45</v>
      </c>
      <c r="BF38" s="75"/>
      <c r="BG38" s="91"/>
      <c r="BH38" s="75"/>
      <c r="BI38" s="91"/>
      <c r="BJ38" s="75"/>
      <c r="BK38" s="91" t="s">
        <v>45</v>
      </c>
      <c r="BL38" s="98" t="s">
        <v>45</v>
      </c>
      <c r="BM38" s="94"/>
      <c r="BN38" s="95"/>
      <c r="BO38" s="123"/>
      <c r="BP38" s="97"/>
      <c r="BQ38" s="75"/>
      <c r="BR38" s="87"/>
      <c r="BS38" s="75"/>
      <c r="BT38" s="91"/>
      <c r="BU38" s="75"/>
      <c r="BV38" s="91" t="s">
        <v>45</v>
      </c>
      <c r="BW38" s="75"/>
      <c r="BX38" s="91"/>
      <c r="BY38" s="75"/>
      <c r="BZ38" s="91"/>
      <c r="CA38" s="35"/>
      <c r="CB38" s="35"/>
      <c r="CC38" s="35">
        <v>0</v>
      </c>
      <c r="CD38" s="88"/>
      <c r="CE38" s="40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</row>
    <row r="39" spans="1:98" ht="14.4" x14ac:dyDescent="0.3">
      <c r="A39" s="71"/>
      <c r="B39" s="99" t="s">
        <v>48</v>
      </c>
      <c r="C39" s="72">
        <v>615</v>
      </c>
      <c r="D39" s="73"/>
      <c r="E39" s="90">
        <v>5.7822489657766072</v>
      </c>
      <c r="F39" s="83"/>
      <c r="G39" s="91" t="s">
        <v>45</v>
      </c>
      <c r="H39" s="75"/>
      <c r="I39" s="91" t="s">
        <v>45</v>
      </c>
      <c r="J39" s="75"/>
      <c r="K39" s="91"/>
      <c r="L39" s="75"/>
      <c r="M39" s="92"/>
      <c r="N39" s="75"/>
      <c r="O39" s="91" t="s">
        <v>45</v>
      </c>
      <c r="P39" s="93"/>
      <c r="Q39" s="94"/>
      <c r="R39" s="95"/>
      <c r="S39" s="78">
        <v>607</v>
      </c>
      <c r="T39" s="78"/>
      <c r="U39" s="83">
        <v>5.8704061895551263</v>
      </c>
      <c r="V39" s="83"/>
      <c r="W39" s="91" t="s">
        <v>45</v>
      </c>
      <c r="X39" s="75"/>
      <c r="Y39" s="91" t="s">
        <v>45</v>
      </c>
      <c r="Z39" s="75"/>
      <c r="AA39" s="91"/>
      <c r="AB39" s="75"/>
      <c r="AC39" s="91"/>
      <c r="AD39" s="75"/>
      <c r="AE39" s="91"/>
      <c r="AF39" s="93"/>
      <c r="AG39" s="94"/>
      <c r="AH39" s="95"/>
      <c r="AI39" s="96" t="s">
        <v>45</v>
      </c>
      <c r="AJ39" s="78"/>
      <c r="AK39" s="97" t="s">
        <v>45</v>
      </c>
      <c r="AL39" s="75"/>
      <c r="AM39" s="91" t="s">
        <v>45</v>
      </c>
      <c r="AN39" s="75"/>
      <c r="AO39" s="91" t="s">
        <v>45</v>
      </c>
      <c r="AP39" s="75"/>
      <c r="AQ39" s="91" t="s">
        <v>45</v>
      </c>
      <c r="AR39" s="75"/>
      <c r="AS39" s="91" t="s">
        <v>45</v>
      </c>
      <c r="AT39" s="75"/>
      <c r="AU39" s="91" t="s">
        <v>45</v>
      </c>
      <c r="AV39" s="93"/>
      <c r="AW39" s="94"/>
      <c r="AX39" s="95"/>
      <c r="AY39" s="96" t="s">
        <v>45</v>
      </c>
      <c r="AZ39" s="78"/>
      <c r="BA39" s="97" t="s">
        <v>45</v>
      </c>
      <c r="BB39" s="75"/>
      <c r="BC39" s="91" t="s">
        <v>45</v>
      </c>
      <c r="BD39" s="75"/>
      <c r="BE39" s="91" t="s">
        <v>45</v>
      </c>
      <c r="BF39" s="75"/>
      <c r="BG39" s="91"/>
      <c r="BH39" s="75"/>
      <c r="BI39" s="91"/>
      <c r="BJ39" s="75"/>
      <c r="BK39" s="91" t="s">
        <v>45</v>
      </c>
      <c r="BL39" s="98" t="s">
        <v>45</v>
      </c>
      <c r="BM39" s="94"/>
      <c r="BN39" s="95"/>
      <c r="BO39" s="123"/>
      <c r="BP39" s="97"/>
      <c r="BQ39" s="75"/>
      <c r="BR39" s="87"/>
      <c r="BS39" s="75"/>
      <c r="BT39" s="91"/>
      <c r="BU39" s="75"/>
      <c r="BV39" s="91" t="s">
        <v>45</v>
      </c>
      <c r="BW39" s="75"/>
      <c r="BX39" s="91"/>
      <c r="BY39" s="75"/>
      <c r="BZ39" s="91"/>
      <c r="CA39" s="35"/>
      <c r="CB39" s="35"/>
      <c r="CC39" s="35">
        <v>0</v>
      </c>
      <c r="CD39" s="88"/>
      <c r="CE39" s="40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</row>
    <row r="40" spans="1:98" ht="14.4" x14ac:dyDescent="0.3">
      <c r="A40" s="71"/>
      <c r="B40" s="99" t="s">
        <v>49</v>
      </c>
      <c r="C40" s="72">
        <v>147</v>
      </c>
      <c r="D40" s="73"/>
      <c r="E40" s="90">
        <v>1.3820985332831892</v>
      </c>
      <c r="F40" s="100"/>
      <c r="G40" s="91" t="s">
        <v>45</v>
      </c>
      <c r="H40" s="75"/>
      <c r="I40" s="91" t="s">
        <v>45</v>
      </c>
      <c r="J40" s="75"/>
      <c r="K40" s="91"/>
      <c r="L40" s="75"/>
      <c r="M40" s="92"/>
      <c r="N40" s="75"/>
      <c r="O40" s="91" t="s">
        <v>45</v>
      </c>
      <c r="P40" s="93"/>
      <c r="Q40" s="94"/>
      <c r="R40" s="95"/>
      <c r="S40" s="78">
        <v>181</v>
      </c>
      <c r="T40" s="78"/>
      <c r="U40" s="83">
        <v>1.7504835589941974</v>
      </c>
      <c r="V40" s="83"/>
      <c r="W40" s="91" t="s">
        <v>45</v>
      </c>
      <c r="X40" s="75"/>
      <c r="Y40" s="91" t="s">
        <v>45</v>
      </c>
      <c r="Z40" s="75"/>
      <c r="AA40" s="91"/>
      <c r="AB40" s="75"/>
      <c r="AC40" s="91"/>
      <c r="AD40" s="75"/>
      <c r="AE40" s="91"/>
      <c r="AF40" s="93"/>
      <c r="AG40" s="94"/>
      <c r="AH40" s="95"/>
      <c r="AI40" s="96" t="s">
        <v>45</v>
      </c>
      <c r="AJ40" s="78"/>
      <c r="AK40" s="97" t="s">
        <v>45</v>
      </c>
      <c r="AL40" s="75"/>
      <c r="AM40" s="91" t="s">
        <v>45</v>
      </c>
      <c r="AN40" s="75"/>
      <c r="AO40" s="91" t="s">
        <v>45</v>
      </c>
      <c r="AP40" s="75"/>
      <c r="AQ40" s="91" t="s">
        <v>45</v>
      </c>
      <c r="AR40" s="75"/>
      <c r="AS40" s="91" t="s">
        <v>45</v>
      </c>
      <c r="AT40" s="75"/>
      <c r="AU40" s="91" t="s">
        <v>45</v>
      </c>
      <c r="AV40" s="93"/>
      <c r="AW40" s="94"/>
      <c r="AX40" s="95"/>
      <c r="AY40" s="96" t="s">
        <v>45</v>
      </c>
      <c r="AZ40" s="78"/>
      <c r="BA40" s="97" t="s">
        <v>45</v>
      </c>
      <c r="BB40" s="75"/>
      <c r="BC40" s="91" t="s">
        <v>45</v>
      </c>
      <c r="BD40" s="75"/>
      <c r="BE40" s="91" t="s">
        <v>45</v>
      </c>
      <c r="BF40" s="75"/>
      <c r="BG40" s="91"/>
      <c r="BH40" s="75"/>
      <c r="BI40" s="91"/>
      <c r="BJ40" s="75"/>
      <c r="BK40" s="91" t="s">
        <v>45</v>
      </c>
      <c r="BL40" s="98" t="s">
        <v>45</v>
      </c>
      <c r="BM40" s="94"/>
      <c r="BN40" s="95"/>
      <c r="BO40" s="123"/>
      <c r="BP40" s="97"/>
      <c r="BQ40" s="75"/>
      <c r="BR40" s="101"/>
      <c r="BS40" s="31"/>
      <c r="BT40" s="102"/>
      <c r="BU40" s="31"/>
      <c r="BV40" s="102" t="s">
        <v>45</v>
      </c>
      <c r="BW40" s="31"/>
      <c r="BX40" s="102"/>
      <c r="BY40" s="31"/>
      <c r="BZ40" s="102"/>
      <c r="CA40" s="35"/>
      <c r="CB40" s="35"/>
      <c r="CC40" s="35">
        <v>0</v>
      </c>
      <c r="CD40" s="88"/>
      <c r="CE40" s="40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</row>
    <row r="41" spans="1:98" ht="14.4" x14ac:dyDescent="0.3">
      <c r="A41" s="103" t="s">
        <v>50</v>
      </c>
      <c r="B41" s="55" t="s">
        <v>51</v>
      </c>
      <c r="C41" s="77"/>
      <c r="D41" s="78"/>
      <c r="E41" s="104"/>
      <c r="F41" s="105"/>
      <c r="G41" s="47">
        <v>5706.74</v>
      </c>
      <c r="H41" s="47"/>
      <c r="I41" s="47"/>
      <c r="J41" s="47"/>
      <c r="K41" s="47">
        <v>5448.98</v>
      </c>
      <c r="L41" s="29"/>
      <c r="M41" s="84">
        <v>10304.56</v>
      </c>
      <c r="N41" s="36"/>
      <c r="O41" s="47">
        <v>21460.28</v>
      </c>
      <c r="P41" s="47"/>
      <c r="Q41" s="47">
        <v>12828.580000000002</v>
      </c>
      <c r="R41" s="68"/>
      <c r="S41" s="77"/>
      <c r="T41" s="78"/>
      <c r="U41" s="47"/>
      <c r="V41" s="47"/>
      <c r="W41" s="47">
        <v>5706.74</v>
      </c>
      <c r="X41" s="47"/>
      <c r="Y41" s="47"/>
      <c r="Z41" s="47"/>
      <c r="AA41" s="47">
        <v>2119.67</v>
      </c>
      <c r="AB41" s="29"/>
      <c r="AC41" s="47">
        <v>5569.89</v>
      </c>
      <c r="AD41" s="36"/>
      <c r="AE41" s="47">
        <v>13396.3</v>
      </c>
      <c r="AF41" s="47"/>
      <c r="AG41" s="47">
        <v>13445.970000000001</v>
      </c>
      <c r="AH41" s="68"/>
      <c r="AI41" s="77"/>
      <c r="AJ41" s="78"/>
      <c r="AK41" s="47"/>
      <c r="AL41" s="47"/>
      <c r="AM41" s="47">
        <v>5706.74</v>
      </c>
      <c r="AN41" s="47"/>
      <c r="AO41" s="47"/>
      <c r="AP41" s="47"/>
      <c r="AQ41" s="47">
        <v>3173.24</v>
      </c>
      <c r="AR41" s="47"/>
      <c r="AS41" s="47">
        <v>6529.45</v>
      </c>
      <c r="AT41" s="47"/>
      <c r="AU41" s="47">
        <v>15409.43</v>
      </c>
      <c r="AV41" s="37"/>
      <c r="AW41" s="47">
        <v>12028.999363592739</v>
      </c>
      <c r="AX41" s="68"/>
      <c r="AY41" s="77"/>
      <c r="AZ41" s="78"/>
      <c r="BA41" s="47"/>
      <c r="BB41" s="47"/>
      <c r="BC41" s="47">
        <v>5706.74</v>
      </c>
      <c r="BD41" s="47"/>
      <c r="BE41" s="47"/>
      <c r="BF41" s="47"/>
      <c r="BG41" s="47">
        <v>3247.5079712466463</v>
      </c>
      <c r="BH41" s="47">
        <f>BG41/$BI$45*$BI$49</f>
        <v>0</v>
      </c>
      <c r="BI41" s="47">
        <v>6584.0616140886077</v>
      </c>
      <c r="BJ41" s="47">
        <f>BI41/$BI$45*$BI$49</f>
        <v>0</v>
      </c>
      <c r="BK41" s="47">
        <v>16864.400000000001</v>
      </c>
      <c r="BL41" s="37"/>
      <c r="BM41" s="47">
        <v>12028.999363592739</v>
      </c>
      <c r="BN41" s="68"/>
      <c r="BO41" s="34"/>
      <c r="BP41" s="35"/>
      <c r="BQ41" s="35"/>
      <c r="BR41" s="35"/>
      <c r="BS41" s="106">
        <v>22826.959999999999</v>
      </c>
      <c r="BT41" s="106"/>
      <c r="BU41" s="106"/>
      <c r="BV41" s="106"/>
      <c r="BW41" s="106">
        <v>13989.397971246646</v>
      </c>
      <c r="BX41" s="106"/>
      <c r="BY41" s="106">
        <v>28987.96161408861</v>
      </c>
      <c r="BZ41" s="106"/>
      <c r="CA41" s="106">
        <v>65804.319585335252</v>
      </c>
      <c r="CB41" s="106"/>
      <c r="CC41" s="51">
        <f>Q41+AG41+AW41+BM41</f>
        <v>50332.54872718548</v>
      </c>
      <c r="CD41" s="52"/>
      <c r="CE41" s="40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T41" s="53"/>
    </row>
    <row r="42" spans="1:98" ht="14.4" x14ac:dyDescent="0.3">
      <c r="A42" s="107"/>
      <c r="B42" s="55" t="s">
        <v>52</v>
      </c>
      <c r="C42" s="77"/>
      <c r="D42" s="78"/>
      <c r="E42" s="104"/>
      <c r="F42" s="108"/>
      <c r="G42" s="47">
        <v>0</v>
      </c>
      <c r="H42" s="47"/>
      <c r="I42" s="47"/>
      <c r="J42" s="47"/>
      <c r="K42" s="47">
        <v>0</v>
      </c>
      <c r="L42" s="29"/>
      <c r="M42" s="84">
        <v>0</v>
      </c>
      <c r="N42" s="36"/>
      <c r="O42" s="47">
        <v>0</v>
      </c>
      <c r="P42" s="47"/>
      <c r="Q42" s="47">
        <v>0</v>
      </c>
      <c r="R42" s="68"/>
      <c r="S42" s="69">
        <v>0</v>
      </c>
      <c r="T42" s="47"/>
      <c r="U42" s="47">
        <v>0</v>
      </c>
      <c r="V42" s="47"/>
      <c r="W42" s="47">
        <v>0</v>
      </c>
      <c r="X42" s="47"/>
      <c r="Y42" s="47">
        <v>0</v>
      </c>
      <c r="Z42" s="47">
        <v>0</v>
      </c>
      <c r="AA42" s="47">
        <v>0</v>
      </c>
      <c r="AB42" s="47"/>
      <c r="AC42" s="47">
        <v>0</v>
      </c>
      <c r="AD42" s="47"/>
      <c r="AE42" s="47">
        <v>0</v>
      </c>
      <c r="AF42" s="47"/>
      <c r="AG42" s="47">
        <v>0</v>
      </c>
      <c r="AH42" s="68"/>
      <c r="AI42" s="69">
        <f t="shared" ref="AI42:AJ42" si="8">Y42+AC42+AE42</f>
        <v>0</v>
      </c>
      <c r="AJ42" s="47">
        <f t="shared" si="8"/>
        <v>0</v>
      </c>
      <c r="AK42" s="47">
        <f t="shared" ref="AK42:AL42" si="9">AA42+AE42+AI42</f>
        <v>0</v>
      </c>
      <c r="AL42" s="47">
        <f t="shared" si="9"/>
        <v>0</v>
      </c>
      <c r="AM42" s="47">
        <f t="shared" ref="AM42:AP42" si="10">AC42+AI42+AK42</f>
        <v>0</v>
      </c>
      <c r="AN42" s="47">
        <f t="shared" si="10"/>
        <v>0</v>
      </c>
      <c r="AO42" s="47">
        <f t="shared" si="10"/>
        <v>0</v>
      </c>
      <c r="AP42" s="47">
        <f t="shared" si="10"/>
        <v>0</v>
      </c>
      <c r="AQ42" s="47">
        <f t="shared" ref="AQ42:AV42" si="11">AI42+AM42+AO42</f>
        <v>0</v>
      </c>
      <c r="AR42" s="47">
        <f t="shared" si="11"/>
        <v>0</v>
      </c>
      <c r="AS42" s="47">
        <f t="shared" si="11"/>
        <v>0</v>
      </c>
      <c r="AT42" s="47">
        <f t="shared" si="11"/>
        <v>0</v>
      </c>
      <c r="AU42" s="47">
        <f t="shared" si="11"/>
        <v>0</v>
      </c>
      <c r="AV42" s="47">
        <f t="shared" si="11"/>
        <v>0</v>
      </c>
      <c r="AW42" s="47">
        <v>0</v>
      </c>
      <c r="AX42" s="68"/>
      <c r="AY42" s="69">
        <f t="shared" ref="AY42:AZ42" si="12">AO42+AS42+AU42</f>
        <v>0</v>
      </c>
      <c r="AZ42" s="47">
        <f t="shared" si="12"/>
        <v>0</v>
      </c>
      <c r="BA42" s="47">
        <f t="shared" ref="BA42:BB42" si="13">AQ42+AU42+AY42</f>
        <v>0</v>
      </c>
      <c r="BB42" s="47">
        <f t="shared" si="13"/>
        <v>0</v>
      </c>
      <c r="BC42" s="47">
        <f t="shared" ref="BC42:BF42" si="14">AS42+AY42+BA42</f>
        <v>0</v>
      </c>
      <c r="BD42" s="47">
        <f t="shared" si="14"/>
        <v>0</v>
      </c>
      <c r="BE42" s="47">
        <f t="shared" si="14"/>
        <v>0</v>
      </c>
      <c r="BF42" s="47">
        <f t="shared" si="14"/>
        <v>0</v>
      </c>
      <c r="BG42" s="47">
        <v>0</v>
      </c>
      <c r="BH42" s="47">
        <f t="shared" ref="BH42:BL42" si="15">AZ42+BD42+BF42</f>
        <v>0</v>
      </c>
      <c r="BI42" s="47">
        <v>0</v>
      </c>
      <c r="BJ42" s="47">
        <f t="shared" si="15"/>
        <v>0</v>
      </c>
      <c r="BK42" s="47">
        <f t="shared" si="15"/>
        <v>0</v>
      </c>
      <c r="BL42" s="37">
        <f t="shared" si="15"/>
        <v>0</v>
      </c>
      <c r="BM42" s="47">
        <v>0</v>
      </c>
      <c r="BN42" s="68"/>
      <c r="BO42" s="34"/>
      <c r="BP42" s="35"/>
      <c r="BQ42" s="35"/>
      <c r="BR42" s="35"/>
      <c r="BS42" s="35">
        <v>0</v>
      </c>
      <c r="BT42" s="51"/>
      <c r="BU42" s="35"/>
      <c r="BV42" s="35"/>
      <c r="BW42" s="35">
        <v>0</v>
      </c>
      <c r="BX42" s="51"/>
      <c r="BY42" s="35">
        <v>0</v>
      </c>
      <c r="BZ42" s="35"/>
      <c r="CA42" s="35">
        <v>0</v>
      </c>
      <c r="CB42" s="51"/>
      <c r="CC42" s="51">
        <v>0</v>
      </c>
      <c r="CD42" s="52"/>
      <c r="CE42" s="40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</row>
    <row r="43" spans="1:98" ht="14.4" x14ac:dyDescent="0.3">
      <c r="A43" s="107"/>
      <c r="B43" s="55" t="s">
        <v>53</v>
      </c>
      <c r="C43" s="77"/>
      <c r="D43" s="78"/>
      <c r="E43" s="109"/>
      <c r="F43" s="108"/>
      <c r="G43" s="75">
        <v>146262.13999999998</v>
      </c>
      <c r="H43" s="93"/>
      <c r="I43" s="47"/>
      <c r="J43" s="75"/>
      <c r="K43" s="75">
        <v>60569.149999999994</v>
      </c>
      <c r="L43" s="93"/>
      <c r="M43" s="93">
        <v>191050.49000000002</v>
      </c>
      <c r="N43" s="75"/>
      <c r="O43" s="75">
        <v>397881.78</v>
      </c>
      <c r="P43" s="75"/>
      <c r="Q43" s="75">
        <v>194565.33000000002</v>
      </c>
      <c r="R43" s="76"/>
      <c r="S43" s="77"/>
      <c r="T43" s="78"/>
      <c r="U43" s="75"/>
      <c r="V43" s="75"/>
      <c r="W43" s="75">
        <v>146262.13999999998</v>
      </c>
      <c r="X43" s="75"/>
      <c r="Y43" s="75"/>
      <c r="Z43" s="75"/>
      <c r="AA43" s="75">
        <v>84081.62000000001</v>
      </c>
      <c r="AB43" s="93"/>
      <c r="AC43" s="75">
        <v>163930.71</v>
      </c>
      <c r="AD43" s="75"/>
      <c r="AE43" s="75">
        <v>394274.46999999991</v>
      </c>
      <c r="AF43" s="75"/>
      <c r="AG43" s="75">
        <v>226592.76</v>
      </c>
      <c r="AH43" s="76"/>
      <c r="AI43" s="77"/>
      <c r="AJ43" s="78"/>
      <c r="AK43" s="75"/>
      <c r="AL43" s="75"/>
      <c r="AM43" s="75">
        <v>146262.13999999998</v>
      </c>
      <c r="AN43" s="75"/>
      <c r="AO43" s="75"/>
      <c r="AP43" s="75"/>
      <c r="AQ43" s="75">
        <v>81329.340000000011</v>
      </c>
      <c r="AR43" s="75"/>
      <c r="AS43" s="75">
        <v>167348.01</v>
      </c>
      <c r="AT43" s="75"/>
      <c r="AU43" s="75">
        <v>394939.49</v>
      </c>
      <c r="AV43" s="93"/>
      <c r="AW43" s="75">
        <v>202713.83662426149</v>
      </c>
      <c r="AX43" s="76"/>
      <c r="AY43" s="77"/>
      <c r="AZ43" s="78"/>
      <c r="BA43" s="75"/>
      <c r="BB43" s="75"/>
      <c r="BC43" s="75">
        <v>146262.13999999998</v>
      </c>
      <c r="BD43" s="75"/>
      <c r="BE43" s="75"/>
      <c r="BF43" s="75"/>
      <c r="BG43" s="75">
        <v>83232.786621699124</v>
      </c>
      <c r="BH43" s="75">
        <f>BH41+BH34</f>
        <v>0</v>
      </c>
      <c r="BI43" s="75">
        <v>168747.62205460272</v>
      </c>
      <c r="BJ43" s="75">
        <f>BJ41+BJ34</f>
        <v>0</v>
      </c>
      <c r="BK43" s="75">
        <v>422055.93000000005</v>
      </c>
      <c r="BL43" s="93"/>
      <c r="BM43" s="75">
        <v>202713.83662426149</v>
      </c>
      <c r="BN43" s="76"/>
      <c r="BO43" s="34"/>
      <c r="BP43" s="35"/>
      <c r="BQ43" s="35"/>
      <c r="BR43" s="35"/>
      <c r="BS43" s="79">
        <v>585048.55999999994</v>
      </c>
      <c r="BT43" s="93"/>
      <c r="BU43" s="35"/>
      <c r="BV43" s="35"/>
      <c r="BW43" s="79">
        <v>309212.8966216991</v>
      </c>
      <c r="BX43" s="93"/>
      <c r="BY43" s="79">
        <v>691076.8320546028</v>
      </c>
      <c r="BZ43" s="79"/>
      <c r="CA43" s="79">
        <v>1585338.2886763019</v>
      </c>
      <c r="CB43" s="26"/>
      <c r="CC43" s="79">
        <f>CC34+CC41</f>
        <v>826585.76324852312</v>
      </c>
      <c r="CD43" s="32"/>
      <c r="CE43" s="40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</row>
    <row r="44" spans="1:98" ht="14.4" x14ac:dyDescent="0.3">
      <c r="A44" s="71" t="s">
        <v>54</v>
      </c>
      <c r="B44" s="55" t="s">
        <v>55</v>
      </c>
      <c r="C44" s="110" t="s">
        <v>45</v>
      </c>
      <c r="D44" s="61"/>
      <c r="E44" s="104"/>
      <c r="F44" s="108"/>
      <c r="G44" s="47">
        <v>21838.36</v>
      </c>
      <c r="H44" s="47"/>
      <c r="I44" s="47"/>
      <c r="J44" s="47"/>
      <c r="K44" s="47">
        <v>35136.839999999997</v>
      </c>
      <c r="L44" s="29"/>
      <c r="M44" s="84">
        <v>52628.11</v>
      </c>
      <c r="N44" s="36"/>
      <c r="O44" s="47">
        <v>109603.31</v>
      </c>
      <c r="P44" s="47"/>
      <c r="Q44" s="47">
        <v>53596.33</v>
      </c>
      <c r="R44" s="68"/>
      <c r="S44" s="110" t="s">
        <v>45</v>
      </c>
      <c r="T44" s="61"/>
      <c r="U44" s="47"/>
      <c r="V44" s="47"/>
      <c r="W44" s="47">
        <v>21838.36</v>
      </c>
      <c r="X44" s="47"/>
      <c r="Y44" s="47"/>
      <c r="Z44" s="47"/>
      <c r="AA44" s="47">
        <v>30992.959999999999</v>
      </c>
      <c r="AB44" s="29"/>
      <c r="AC44" s="47">
        <v>37598.92</v>
      </c>
      <c r="AD44" s="36"/>
      <c r="AE44" s="47">
        <v>90430.239999999991</v>
      </c>
      <c r="AF44" s="47"/>
      <c r="AG44" s="47">
        <v>51971</v>
      </c>
      <c r="AH44" s="68"/>
      <c r="AI44" s="110" t="s">
        <v>45</v>
      </c>
      <c r="AJ44" s="61"/>
      <c r="AK44" s="47"/>
      <c r="AL44" s="47"/>
      <c r="AM44" s="47">
        <v>21838.36</v>
      </c>
      <c r="AN44" s="47"/>
      <c r="AO44" s="47"/>
      <c r="AP44" s="47"/>
      <c r="AQ44" s="47">
        <v>12143.26</v>
      </c>
      <c r="AR44" s="47"/>
      <c r="AS44" s="47">
        <v>24986.68</v>
      </c>
      <c r="AT44" s="47"/>
      <c r="AU44" s="47">
        <v>58968.3</v>
      </c>
      <c r="AV44" s="37"/>
      <c r="AW44" s="47">
        <v>46494.163375738462</v>
      </c>
      <c r="AX44" s="68"/>
      <c r="AY44" s="110" t="s">
        <v>45</v>
      </c>
      <c r="AZ44" s="61"/>
      <c r="BA44" s="47"/>
      <c r="BB44" s="47"/>
      <c r="BC44" s="47">
        <v>21838.36</v>
      </c>
      <c r="BD44" s="47"/>
      <c r="BE44" s="47"/>
      <c r="BF44" s="47"/>
      <c r="BG44" s="47">
        <v>12427.46337830085</v>
      </c>
      <c r="BH44" s="47">
        <f>BG44/$BI$45*$BI$49</f>
        <v>0</v>
      </c>
      <c r="BI44" s="47">
        <v>25195.657945397274</v>
      </c>
      <c r="BJ44" s="47">
        <f>BI44/$BI$45*$BI$49</f>
        <v>0</v>
      </c>
      <c r="BK44" s="47">
        <v>65477.919999999998</v>
      </c>
      <c r="BL44" s="37"/>
      <c r="BM44" s="47">
        <v>46494.163375738462</v>
      </c>
      <c r="BN44" s="68"/>
      <c r="BO44" s="34"/>
      <c r="BP44" s="35"/>
      <c r="BQ44" s="35"/>
      <c r="BR44" s="35"/>
      <c r="BS44" s="111">
        <v>87353.44</v>
      </c>
      <c r="BT44" s="51"/>
      <c r="BU44" s="35"/>
      <c r="BV44" s="35"/>
      <c r="BW44" s="111">
        <v>90700.52337830083</v>
      </c>
      <c r="BX44" s="51"/>
      <c r="BY44" s="106">
        <v>140409.36794539727</v>
      </c>
      <c r="BZ44" s="106"/>
      <c r="CA44" s="111">
        <v>318463.3313236981</v>
      </c>
      <c r="CB44" s="51"/>
      <c r="CC44" s="51">
        <f>Q44+AG44+AW44+BM44</f>
        <v>198555.65675147693</v>
      </c>
      <c r="CD44" s="52"/>
      <c r="CE44" s="40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T44" s="53"/>
    </row>
    <row r="45" spans="1:98" ht="14.4" x14ac:dyDescent="0.3">
      <c r="A45" s="112"/>
      <c r="B45" s="113" t="s">
        <v>56</v>
      </c>
      <c r="C45" s="60"/>
      <c r="D45" s="61"/>
      <c r="E45" s="109"/>
      <c r="F45" s="108"/>
      <c r="G45" s="75">
        <v>168100.5</v>
      </c>
      <c r="H45" s="93"/>
      <c r="I45" s="75"/>
      <c r="J45" s="93"/>
      <c r="K45" s="75">
        <v>95705.989999999991</v>
      </c>
      <c r="L45" s="75"/>
      <c r="M45" s="93">
        <v>243678.60000000003</v>
      </c>
      <c r="N45" s="75"/>
      <c r="O45" s="75">
        <v>507485.09</v>
      </c>
      <c r="P45" s="75"/>
      <c r="Q45" s="75">
        <v>248161.66000000003</v>
      </c>
      <c r="R45" s="76"/>
      <c r="S45" s="60"/>
      <c r="T45" s="61"/>
      <c r="U45" s="75"/>
      <c r="V45" s="75"/>
      <c r="W45" s="75">
        <v>168100.5</v>
      </c>
      <c r="X45" s="75"/>
      <c r="Y45" s="75"/>
      <c r="Z45" s="75"/>
      <c r="AA45" s="75">
        <v>115074.58000000002</v>
      </c>
      <c r="AB45" s="75"/>
      <c r="AC45" s="75">
        <v>201529.63</v>
      </c>
      <c r="AD45" s="75"/>
      <c r="AE45" s="75">
        <v>484704.7099999999</v>
      </c>
      <c r="AF45" s="75"/>
      <c r="AG45" s="75">
        <v>278563.76</v>
      </c>
      <c r="AH45" s="76"/>
      <c r="AI45" s="60"/>
      <c r="AJ45" s="61"/>
      <c r="AK45" s="75"/>
      <c r="AL45" s="75"/>
      <c r="AM45" s="75">
        <f>AM43+AM44</f>
        <v>168100.5</v>
      </c>
      <c r="AN45" s="75"/>
      <c r="AO45" s="75"/>
      <c r="AP45" s="75"/>
      <c r="AQ45" s="75">
        <f>AQ43+AQ44</f>
        <v>93472.6</v>
      </c>
      <c r="AR45" s="75"/>
      <c r="AS45" s="75">
        <f>AS43+AS44</f>
        <v>192334.69</v>
      </c>
      <c r="AT45" s="75"/>
      <c r="AU45" s="75">
        <f t="shared" ref="AU45" si="16">AM45+AQ45+AS45</f>
        <v>453907.79000000004</v>
      </c>
      <c r="AV45" s="93"/>
      <c r="AW45" s="75">
        <v>249207.99999999994</v>
      </c>
      <c r="AX45" s="76"/>
      <c r="AY45" s="60"/>
      <c r="AZ45" s="61"/>
      <c r="BA45" s="75"/>
      <c r="BB45" s="75"/>
      <c r="BC45" s="75">
        <f>BC43+BC44</f>
        <v>168100.5</v>
      </c>
      <c r="BD45" s="75"/>
      <c r="BE45" s="75"/>
      <c r="BF45" s="75"/>
      <c r="BG45" s="75">
        <v>95660.249999999971</v>
      </c>
      <c r="BH45" s="75">
        <f>BH43+BH44</f>
        <v>0</v>
      </c>
      <c r="BI45" s="75">
        <v>193943.28</v>
      </c>
      <c r="BJ45" s="75">
        <f>BJ43+BJ44</f>
        <v>0</v>
      </c>
      <c r="BK45" s="75">
        <f t="shared" ref="BK45" si="17">BC45+BG45+BI45</f>
        <v>457704.03</v>
      </c>
      <c r="BL45" s="93"/>
      <c r="BM45" s="75">
        <v>249207.99999999994</v>
      </c>
      <c r="BN45" s="76"/>
      <c r="BO45" s="34"/>
      <c r="BP45" s="35"/>
      <c r="BQ45" s="35"/>
      <c r="BR45" s="35"/>
      <c r="BS45" s="79">
        <v>672402</v>
      </c>
      <c r="BT45" s="93"/>
      <c r="BU45" s="35"/>
      <c r="BV45" s="35"/>
      <c r="BW45" s="79">
        <v>399913.41999999993</v>
      </c>
      <c r="BX45" s="93"/>
      <c r="BY45" s="79">
        <v>831486.20000000007</v>
      </c>
      <c r="BZ45" s="79"/>
      <c r="CA45" s="79">
        <v>1903801.62</v>
      </c>
      <c r="CB45" s="26"/>
      <c r="CC45" s="79">
        <f>CC43+CC44+0.09</f>
        <v>1025141.51</v>
      </c>
      <c r="CD45" s="32"/>
      <c r="CE45" s="40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R45" s="53"/>
    </row>
    <row r="46" spans="1:98" s="118" customFormat="1" x14ac:dyDescent="0.25">
      <c r="A46" s="128" t="s">
        <v>57</v>
      </c>
      <c r="B46" s="55" t="s">
        <v>58</v>
      </c>
      <c r="C46" s="131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3"/>
      <c r="S46" s="131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14"/>
      <c r="AH46" s="115"/>
      <c r="AI46" s="131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14"/>
      <c r="AX46" s="115"/>
      <c r="AY46" s="131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14"/>
      <c r="BN46" s="115"/>
      <c r="BO46" s="131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3"/>
      <c r="CE46" s="116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</row>
    <row r="47" spans="1:98" ht="14.4" thickBot="1" x14ac:dyDescent="0.3">
      <c r="A47" s="130"/>
      <c r="B47" s="55" t="s">
        <v>59</v>
      </c>
      <c r="C47" s="134">
        <v>700858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6"/>
      <c r="S47" s="134">
        <v>679901</v>
      </c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19"/>
      <c r="AH47" s="120"/>
      <c r="AI47" s="137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19"/>
      <c r="AX47" s="120"/>
      <c r="AY47" s="137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19"/>
      <c r="BN47" s="120"/>
      <c r="BO47" s="134">
        <f>AVERAGE(C47:AF47)</f>
        <v>690379.5</v>
      </c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6"/>
      <c r="CE47" s="40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</row>
    <row r="49" spans="1:79" x14ac:dyDescent="0.25">
      <c r="A49" s="139" t="s">
        <v>60</v>
      </c>
      <c r="B49" s="139"/>
      <c r="E49" s="53"/>
      <c r="J49" s="53"/>
      <c r="L49" s="53"/>
      <c r="N49" s="53"/>
      <c r="AB49" s="53"/>
      <c r="AD49" s="53"/>
      <c r="BW49" s="121"/>
      <c r="BX49" s="121"/>
      <c r="BY49" s="121"/>
    </row>
    <row r="50" spans="1:79" x14ac:dyDescent="0.25">
      <c r="E50" s="53"/>
      <c r="J50" s="53"/>
      <c r="BG50" s="53"/>
      <c r="BY50" s="53"/>
    </row>
    <row r="51" spans="1:79" x14ac:dyDescent="0.25">
      <c r="E51" s="53"/>
    </row>
    <row r="52" spans="1:79" x14ac:dyDescent="0.25">
      <c r="B52" s="140" t="s">
        <v>61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</row>
    <row r="53" spans="1:79" x14ac:dyDescent="0.25">
      <c r="B53" s="125" t="s">
        <v>62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53"/>
      <c r="BT53" s="53"/>
      <c r="BU53" s="53"/>
      <c r="BV53" s="53"/>
      <c r="BW53" s="53"/>
      <c r="BX53" s="53"/>
      <c r="BY53" s="53"/>
      <c r="BZ53" s="53"/>
      <c r="CA53" s="53"/>
    </row>
    <row r="54" spans="1:79" x14ac:dyDescent="0.25">
      <c r="BS54" s="53"/>
      <c r="BT54" s="53"/>
      <c r="BU54" s="53"/>
      <c r="BV54" s="53"/>
      <c r="BW54" s="53"/>
      <c r="BX54" s="53"/>
      <c r="BY54" s="53"/>
      <c r="BZ54" s="53"/>
      <c r="CA54" s="53"/>
    </row>
    <row r="55" spans="1:79" x14ac:dyDescent="0.25">
      <c r="BS55" s="53"/>
      <c r="BT55" s="53"/>
      <c r="BU55" s="53"/>
      <c r="BV55" s="53"/>
      <c r="BW55" s="53"/>
      <c r="BX55" s="53"/>
      <c r="BY55" s="53"/>
      <c r="BZ55" s="53"/>
      <c r="CA55" s="53"/>
    </row>
  </sheetData>
  <mergeCells count="88">
    <mergeCell ref="A1:O1"/>
    <mergeCell ref="A3:I3"/>
    <mergeCell ref="A5:A9"/>
    <mergeCell ref="B5:B9"/>
    <mergeCell ref="C5:R5"/>
    <mergeCell ref="C7:D7"/>
    <mergeCell ref="E7:F7"/>
    <mergeCell ref="G7:H7"/>
    <mergeCell ref="I7:J7"/>
    <mergeCell ref="K7:L7"/>
    <mergeCell ref="AI5:AV5"/>
    <mergeCell ref="AY5:BL5"/>
    <mergeCell ref="BO5:CD5"/>
    <mergeCell ref="CE5:CP5"/>
    <mergeCell ref="C6:F6"/>
    <mergeCell ref="G6:L6"/>
    <mergeCell ref="M6:N7"/>
    <mergeCell ref="O6:P7"/>
    <mergeCell ref="Q6:R7"/>
    <mergeCell ref="S6:V6"/>
    <mergeCell ref="S5:AF5"/>
    <mergeCell ref="W6:AB6"/>
    <mergeCell ref="AC6:AD7"/>
    <mergeCell ref="AE6:AF7"/>
    <mergeCell ref="Y7:Z7"/>
    <mergeCell ref="BO6:BR6"/>
    <mergeCell ref="BS7:BT7"/>
    <mergeCell ref="BU7:BV7"/>
    <mergeCell ref="CI7:CJ7"/>
    <mergeCell ref="CK7:CL7"/>
    <mergeCell ref="CM7:CN7"/>
    <mergeCell ref="CI6:CN6"/>
    <mergeCell ref="CO6:CP7"/>
    <mergeCell ref="CA6:CB7"/>
    <mergeCell ref="CC6:CD7"/>
    <mergeCell ref="CE6:CF7"/>
    <mergeCell ref="CG6:CH7"/>
    <mergeCell ref="S7:T7"/>
    <mergeCell ref="U7:V7"/>
    <mergeCell ref="W7:X7"/>
    <mergeCell ref="BS6:BX6"/>
    <mergeCell ref="BY6:BZ7"/>
    <mergeCell ref="BW7:BX7"/>
    <mergeCell ref="AA7:AB7"/>
    <mergeCell ref="AI7:AJ7"/>
    <mergeCell ref="AK7:AL7"/>
    <mergeCell ref="AM7:AN7"/>
    <mergeCell ref="AO7:AP7"/>
    <mergeCell ref="AQ7:AR7"/>
    <mergeCell ref="AG6:AH7"/>
    <mergeCell ref="AI6:AL6"/>
    <mergeCell ref="AM6:AR6"/>
    <mergeCell ref="AS6:AT7"/>
    <mergeCell ref="AU6:AV7"/>
    <mergeCell ref="AW6:AX7"/>
    <mergeCell ref="BG7:BH7"/>
    <mergeCell ref="BO7:BP7"/>
    <mergeCell ref="BQ7:BR7"/>
    <mergeCell ref="BI6:BJ7"/>
    <mergeCell ref="BK6:BL7"/>
    <mergeCell ref="BM6:BN7"/>
    <mergeCell ref="AY7:AZ7"/>
    <mergeCell ref="BA7:BB7"/>
    <mergeCell ref="BC7:BD7"/>
    <mergeCell ref="BE7:BF7"/>
    <mergeCell ref="AY6:BB6"/>
    <mergeCell ref="BC6:BH6"/>
    <mergeCell ref="CE8:CF8"/>
    <mergeCell ref="CG8:CH8"/>
    <mergeCell ref="CI8:CJ8"/>
    <mergeCell ref="CK8:CL8"/>
    <mergeCell ref="CM8:CN8"/>
    <mergeCell ref="B53:M53"/>
    <mergeCell ref="CO8:CP8"/>
    <mergeCell ref="A10:A33"/>
    <mergeCell ref="A46:A47"/>
    <mergeCell ref="C46:R46"/>
    <mergeCell ref="S46:AF46"/>
    <mergeCell ref="AI46:AV46"/>
    <mergeCell ref="AY46:BL46"/>
    <mergeCell ref="BO46:CD46"/>
    <mergeCell ref="C47:R47"/>
    <mergeCell ref="S47:AF47"/>
    <mergeCell ref="AI47:AV47"/>
    <mergeCell ref="AY47:BL47"/>
    <mergeCell ref="BO47:CD47"/>
    <mergeCell ref="A49:B49"/>
    <mergeCell ref="B52:BR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LSM_(1.2.b)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Baiba Beāte Šleja</cp:lastModifiedBy>
  <dcterms:created xsi:type="dcterms:W3CDTF">2021-10-05T07:58:32Z</dcterms:created>
  <dcterms:modified xsi:type="dcterms:W3CDTF">2022-01-25T13:13:27Z</dcterms:modified>
</cp:coreProperties>
</file>