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ba.beate.sleja\Desktop\mājaslapai\kapitālsabiedrības\LR\SP 2022\Lēmums Nr. 53-1-1\"/>
    </mc:Choice>
  </mc:AlternateContent>
  <xr:revisionPtr revIDLastSave="0" documentId="8_{027AF874-4BF3-49C2-A5FB-9790841425C4}" xr6:coauthVersionLast="47" xr6:coauthVersionMax="47" xr10:uidLastSave="{00000000-0000-0000-0000-000000000000}"/>
  <bookViews>
    <workbookView xWindow="-108" yWindow="-108" windowWidth="23256" windowHeight="12576" xr2:uid="{0A35CB98-4236-475B-82FE-D63D8FB0A65F}"/>
  </bookViews>
  <sheets>
    <sheet name="plans_precizets_15092022" sheetId="1" r:id="rId1"/>
  </sheets>
  <definedNames>
    <definedName name="_xlnm.Print_Area" localSheetId="0">plans_precizets_15092022!$X$6:$AQ$100</definedName>
    <definedName name="_xlnm.Print_Titles" localSheetId="0">plans_precizets_15092022!$A:$C,plans_precizets_15092022!$6:$11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E99" i="1" l="1"/>
  <c r="DE71" i="1"/>
  <c r="DE77" i="1"/>
  <c r="DE83" i="1"/>
  <c r="DE108" i="1"/>
  <c r="DA99" i="1"/>
  <c r="DA71" i="1"/>
  <c r="DA77" i="1"/>
  <c r="DA83" i="1"/>
  <c r="DA108" i="1"/>
  <c r="DE98" i="1"/>
  <c r="DE70" i="1"/>
  <c r="DE76" i="1"/>
  <c r="DE82" i="1"/>
  <c r="DE107" i="1"/>
  <c r="DA98" i="1"/>
  <c r="DA70" i="1"/>
  <c r="DA76" i="1"/>
  <c r="DA82" i="1"/>
  <c r="DA107" i="1"/>
  <c r="DE97" i="1"/>
  <c r="DE69" i="1"/>
  <c r="DE75" i="1"/>
  <c r="DE81" i="1"/>
  <c r="DE106" i="1"/>
  <c r="DA97" i="1"/>
  <c r="DA69" i="1"/>
  <c r="DA75" i="1"/>
  <c r="DA81" i="1"/>
  <c r="DA106" i="1"/>
  <c r="DE96" i="1"/>
  <c r="DE68" i="1"/>
  <c r="DE74" i="1"/>
  <c r="DE80" i="1"/>
  <c r="DE105" i="1"/>
  <c r="DA96" i="1"/>
  <c r="DA68" i="1"/>
  <c r="DA74" i="1"/>
  <c r="DA80" i="1"/>
  <c r="DA105" i="1"/>
  <c r="DE94" i="1"/>
  <c r="DE67" i="1"/>
  <c r="DE73" i="1"/>
  <c r="DE79" i="1"/>
  <c r="DE103" i="1"/>
  <c r="DA94" i="1"/>
  <c r="DA67" i="1"/>
  <c r="DA73" i="1"/>
  <c r="DA79" i="1"/>
  <c r="DA103" i="1"/>
  <c r="DO85" i="1"/>
  <c r="DO84" i="1"/>
  <c r="DN85" i="1"/>
  <c r="DN84" i="1"/>
  <c r="DM85" i="1"/>
  <c r="DM84" i="1"/>
  <c r="DL85" i="1"/>
  <c r="DL84" i="1"/>
  <c r="DK85" i="1"/>
  <c r="DK84" i="1"/>
  <c r="DJ85" i="1"/>
  <c r="DJ84" i="1"/>
  <c r="DI85" i="1"/>
  <c r="DI84" i="1"/>
  <c r="DH85" i="1"/>
  <c r="DH84" i="1"/>
  <c r="DG85" i="1"/>
  <c r="DG84" i="1"/>
  <c r="DF85" i="1"/>
  <c r="DF84" i="1"/>
  <c r="DE85" i="1"/>
  <c r="DE84" i="1"/>
  <c r="DD85" i="1"/>
  <c r="DD84" i="1"/>
  <c r="DA95" i="1"/>
  <c r="CZ94" i="1"/>
  <c r="CZ95" i="1"/>
  <c r="CZ96" i="1"/>
  <c r="CZ97" i="1"/>
  <c r="CZ98" i="1"/>
  <c r="CZ99" i="1"/>
  <c r="DO94" i="1"/>
  <c r="DO95" i="1"/>
  <c r="DO96" i="1"/>
  <c r="DO97" i="1"/>
  <c r="DO98" i="1"/>
  <c r="DO99" i="1"/>
  <c r="DO100" i="1"/>
  <c r="DN94" i="1"/>
  <c r="DN95" i="1"/>
  <c r="DN96" i="1"/>
  <c r="DN97" i="1"/>
  <c r="DN98" i="1"/>
  <c r="DN99" i="1"/>
  <c r="DN100" i="1"/>
  <c r="DM94" i="1"/>
  <c r="DM95" i="1"/>
  <c r="DM96" i="1"/>
  <c r="DM97" i="1"/>
  <c r="DM98" i="1"/>
  <c r="DM99" i="1"/>
  <c r="DM100" i="1"/>
  <c r="DL94" i="1"/>
  <c r="DL95" i="1"/>
  <c r="DL96" i="1"/>
  <c r="DL97" i="1"/>
  <c r="DL98" i="1"/>
  <c r="DL99" i="1"/>
  <c r="DL100" i="1"/>
  <c r="DK94" i="1"/>
  <c r="DK95" i="1"/>
  <c r="DK96" i="1"/>
  <c r="DK97" i="1"/>
  <c r="DK98" i="1"/>
  <c r="DK99" i="1"/>
  <c r="DK100" i="1"/>
  <c r="DJ94" i="1"/>
  <c r="DJ95" i="1"/>
  <c r="DJ96" i="1"/>
  <c r="DJ97" i="1"/>
  <c r="DJ98" i="1"/>
  <c r="DJ99" i="1"/>
  <c r="DJ100" i="1"/>
  <c r="DI94" i="1"/>
  <c r="DI95" i="1"/>
  <c r="DI96" i="1"/>
  <c r="DI97" i="1"/>
  <c r="DI98" i="1"/>
  <c r="DI99" i="1"/>
  <c r="DI100" i="1"/>
  <c r="DH94" i="1"/>
  <c r="DH95" i="1"/>
  <c r="DH96" i="1"/>
  <c r="DH97" i="1"/>
  <c r="DH98" i="1"/>
  <c r="DH99" i="1"/>
  <c r="DH100" i="1"/>
  <c r="DG94" i="1"/>
  <c r="DG95" i="1"/>
  <c r="DG96" i="1"/>
  <c r="DG97" i="1"/>
  <c r="DG98" i="1"/>
  <c r="DG99" i="1"/>
  <c r="DG100" i="1"/>
  <c r="DF94" i="1"/>
  <c r="DF95" i="1"/>
  <c r="DF96" i="1"/>
  <c r="DF97" i="1"/>
  <c r="DF98" i="1"/>
  <c r="DF99" i="1"/>
  <c r="DF100" i="1"/>
  <c r="DE95" i="1"/>
  <c r="DE100" i="1"/>
  <c r="DD94" i="1"/>
  <c r="DD95" i="1"/>
  <c r="DD96" i="1"/>
  <c r="DD97" i="1"/>
  <c r="DD98" i="1"/>
  <c r="DD99" i="1"/>
  <c r="DD100" i="1"/>
  <c r="CZ100" i="1"/>
  <c r="DP100" i="1"/>
  <c r="DA100" i="1"/>
  <c r="DQ100" i="1"/>
  <c r="EH100" i="1"/>
  <c r="EI100" i="1"/>
  <c r="EF100" i="1"/>
  <c r="ED100" i="1"/>
  <c r="EB100" i="1"/>
  <c r="DZ100" i="1"/>
  <c r="EA100" i="1"/>
  <c r="DX100" i="1"/>
  <c r="DV100" i="1"/>
  <c r="DW100" i="1"/>
  <c r="DT100" i="1"/>
  <c r="DU100" i="1"/>
  <c r="DR100" i="1"/>
  <c r="DS100" i="1"/>
  <c r="DP99" i="1"/>
  <c r="DQ99" i="1"/>
  <c r="EH99" i="1"/>
  <c r="EI99" i="1"/>
  <c r="EF99" i="1"/>
  <c r="EG99" i="1"/>
  <c r="ED99" i="1"/>
  <c r="EB99" i="1"/>
  <c r="EC99" i="1"/>
  <c r="DZ99" i="1"/>
  <c r="EA99" i="1"/>
  <c r="DX99" i="1"/>
  <c r="DY99" i="1"/>
  <c r="DV99" i="1"/>
  <c r="DW99" i="1"/>
  <c r="DT99" i="1"/>
  <c r="DU99" i="1"/>
  <c r="DR99" i="1"/>
  <c r="DS99" i="1"/>
  <c r="DA17" i="1"/>
  <c r="DC17" i="1"/>
  <c r="DA23" i="1"/>
  <c r="DC23" i="1"/>
  <c r="DA31" i="1"/>
  <c r="DC31" i="1"/>
  <c r="DA37" i="1"/>
  <c r="DC37" i="1"/>
  <c r="DA43" i="1"/>
  <c r="DC43" i="1"/>
  <c r="DA48" i="1"/>
  <c r="DC48" i="1"/>
  <c r="DA54" i="1"/>
  <c r="DC54" i="1"/>
  <c r="DA60" i="1"/>
  <c r="DC60" i="1"/>
  <c r="DC71" i="1"/>
  <c r="DC77" i="1"/>
  <c r="DC83" i="1"/>
  <c r="DC99" i="1"/>
  <c r="CZ17" i="1"/>
  <c r="DB17" i="1"/>
  <c r="CZ23" i="1"/>
  <c r="DB23" i="1"/>
  <c r="CZ31" i="1"/>
  <c r="DB31" i="1"/>
  <c r="CZ37" i="1"/>
  <c r="DB37" i="1"/>
  <c r="CZ43" i="1"/>
  <c r="DB43" i="1"/>
  <c r="CZ48" i="1"/>
  <c r="DB48" i="1"/>
  <c r="CZ54" i="1"/>
  <c r="DB54" i="1"/>
  <c r="CZ60" i="1"/>
  <c r="DB60" i="1"/>
  <c r="CZ71" i="1"/>
  <c r="DB71" i="1"/>
  <c r="CZ77" i="1"/>
  <c r="DB77" i="1"/>
  <c r="CZ83" i="1"/>
  <c r="DB83" i="1"/>
  <c r="DB99" i="1"/>
  <c r="DP98" i="1"/>
  <c r="DQ98" i="1"/>
  <c r="EH98" i="1"/>
  <c r="EI98" i="1"/>
  <c r="EF98" i="1"/>
  <c r="EG98" i="1"/>
  <c r="ED98" i="1"/>
  <c r="EE98" i="1"/>
  <c r="EB98" i="1"/>
  <c r="EC98" i="1"/>
  <c r="DZ98" i="1"/>
  <c r="EA98" i="1"/>
  <c r="DX98" i="1"/>
  <c r="DY98" i="1"/>
  <c r="DV98" i="1"/>
  <c r="DW98" i="1"/>
  <c r="DT98" i="1"/>
  <c r="DU98" i="1"/>
  <c r="DR98" i="1"/>
  <c r="DS98" i="1"/>
  <c r="DA16" i="1"/>
  <c r="DC16" i="1"/>
  <c r="DA22" i="1"/>
  <c r="DC22" i="1"/>
  <c r="DA30" i="1"/>
  <c r="DC30" i="1"/>
  <c r="DA36" i="1"/>
  <c r="DC36" i="1"/>
  <c r="DA42" i="1"/>
  <c r="DC42" i="1"/>
  <c r="DA47" i="1"/>
  <c r="DC47" i="1"/>
  <c r="DA53" i="1"/>
  <c r="DC53" i="1"/>
  <c r="DA59" i="1"/>
  <c r="DC59" i="1"/>
  <c r="DC70" i="1"/>
  <c r="DC76" i="1"/>
  <c r="DC82" i="1"/>
  <c r="DC98" i="1"/>
  <c r="CZ16" i="1"/>
  <c r="DB16" i="1"/>
  <c r="CZ22" i="1"/>
  <c r="DB22" i="1"/>
  <c r="CZ30" i="1"/>
  <c r="DB30" i="1"/>
  <c r="CZ36" i="1"/>
  <c r="DB36" i="1"/>
  <c r="CZ42" i="1"/>
  <c r="DB42" i="1"/>
  <c r="CZ47" i="1"/>
  <c r="DB47" i="1"/>
  <c r="CZ53" i="1"/>
  <c r="DB53" i="1"/>
  <c r="CZ59" i="1"/>
  <c r="DB59" i="1"/>
  <c r="CZ70" i="1"/>
  <c r="DB70" i="1"/>
  <c r="CZ76" i="1"/>
  <c r="DB76" i="1"/>
  <c r="CZ82" i="1"/>
  <c r="DB82" i="1"/>
  <c r="DB98" i="1"/>
  <c r="DP97" i="1"/>
  <c r="DQ97" i="1"/>
  <c r="EH97" i="1"/>
  <c r="EI97" i="1"/>
  <c r="EF97" i="1"/>
  <c r="EG97" i="1"/>
  <c r="ED97" i="1"/>
  <c r="EB97" i="1"/>
  <c r="EC97" i="1"/>
  <c r="DZ97" i="1"/>
  <c r="EA97" i="1"/>
  <c r="DX97" i="1"/>
  <c r="DY97" i="1"/>
  <c r="DV97" i="1"/>
  <c r="DW97" i="1"/>
  <c r="DT97" i="1"/>
  <c r="DU97" i="1"/>
  <c r="DR97" i="1"/>
  <c r="DS97" i="1"/>
  <c r="DA15" i="1"/>
  <c r="DC15" i="1"/>
  <c r="DA35" i="1"/>
  <c r="DC35" i="1"/>
  <c r="DA41" i="1"/>
  <c r="DC41" i="1"/>
  <c r="DA52" i="1"/>
  <c r="DC52" i="1"/>
  <c r="DA58" i="1"/>
  <c r="DC58" i="1"/>
  <c r="DC69" i="1"/>
  <c r="DC75" i="1"/>
  <c r="DA21" i="1"/>
  <c r="DC21" i="1"/>
  <c r="DC81" i="1"/>
  <c r="DC97" i="1"/>
  <c r="CZ15" i="1"/>
  <c r="DB15" i="1"/>
  <c r="CZ35" i="1"/>
  <c r="DB35" i="1"/>
  <c r="CZ41" i="1"/>
  <c r="DB41" i="1"/>
  <c r="CZ52" i="1"/>
  <c r="DB52" i="1"/>
  <c r="CZ58" i="1"/>
  <c r="DB58" i="1"/>
  <c r="CZ69" i="1"/>
  <c r="DB69" i="1"/>
  <c r="CZ75" i="1"/>
  <c r="DB75" i="1"/>
  <c r="CZ21" i="1"/>
  <c r="DB21" i="1"/>
  <c r="CZ81" i="1"/>
  <c r="DB81" i="1"/>
  <c r="DB97" i="1"/>
  <c r="DP96" i="1"/>
  <c r="DQ96" i="1"/>
  <c r="EH96" i="1"/>
  <c r="EI96" i="1"/>
  <c r="EF96" i="1"/>
  <c r="EG96" i="1"/>
  <c r="ED96" i="1"/>
  <c r="EB96" i="1"/>
  <c r="EC96" i="1"/>
  <c r="DZ96" i="1"/>
  <c r="EA96" i="1"/>
  <c r="DX96" i="1"/>
  <c r="DY96" i="1"/>
  <c r="DV96" i="1"/>
  <c r="DW96" i="1"/>
  <c r="DT96" i="1"/>
  <c r="DU96" i="1"/>
  <c r="DR96" i="1"/>
  <c r="DS96" i="1"/>
  <c r="DA14" i="1"/>
  <c r="DC14" i="1"/>
  <c r="DA20" i="1"/>
  <c r="DC20" i="1"/>
  <c r="DA29" i="1"/>
  <c r="DC29" i="1"/>
  <c r="DA40" i="1"/>
  <c r="DC40" i="1"/>
  <c r="DA46" i="1"/>
  <c r="DC46" i="1"/>
  <c r="DA51" i="1"/>
  <c r="DC51" i="1"/>
  <c r="DA57" i="1"/>
  <c r="DC57" i="1"/>
  <c r="DC68" i="1"/>
  <c r="DC74" i="1"/>
  <c r="DC80" i="1"/>
  <c r="DA34" i="1"/>
  <c r="DC34" i="1"/>
  <c r="DC96" i="1"/>
  <c r="CZ14" i="1"/>
  <c r="DB14" i="1"/>
  <c r="CZ20" i="1"/>
  <c r="DB20" i="1"/>
  <c r="CZ29" i="1"/>
  <c r="DB29" i="1"/>
  <c r="CZ40" i="1"/>
  <c r="DB40" i="1"/>
  <c r="CZ46" i="1"/>
  <c r="DB46" i="1"/>
  <c r="CZ51" i="1"/>
  <c r="DB51" i="1"/>
  <c r="CZ57" i="1"/>
  <c r="DB57" i="1"/>
  <c r="CZ68" i="1"/>
  <c r="DB68" i="1"/>
  <c r="CZ74" i="1"/>
  <c r="DB74" i="1"/>
  <c r="CZ80" i="1"/>
  <c r="DB80" i="1"/>
  <c r="CZ34" i="1"/>
  <c r="DB34" i="1"/>
  <c r="DB96" i="1"/>
  <c r="DP95" i="1"/>
  <c r="DQ95" i="1"/>
  <c r="EH95" i="1"/>
  <c r="EI95" i="1"/>
  <c r="EF95" i="1"/>
  <c r="EG95" i="1"/>
  <c r="ED95" i="1"/>
  <c r="EB95" i="1"/>
  <c r="EC95" i="1"/>
  <c r="DZ95" i="1"/>
  <c r="EA95" i="1"/>
  <c r="DX95" i="1"/>
  <c r="DY95" i="1"/>
  <c r="DV95" i="1"/>
  <c r="DW95" i="1"/>
  <c r="DT95" i="1"/>
  <c r="DU95" i="1"/>
  <c r="DR95" i="1"/>
  <c r="DS95" i="1"/>
  <c r="DA24" i="1"/>
  <c r="CZ24" i="1"/>
  <c r="DC24" i="1"/>
  <c r="DC95" i="1"/>
  <c r="DB24" i="1"/>
  <c r="DB95" i="1"/>
  <c r="DP94" i="1"/>
  <c r="DQ94" i="1"/>
  <c r="EH94" i="1"/>
  <c r="EI94" i="1"/>
  <c r="EF94" i="1"/>
  <c r="EG94" i="1"/>
  <c r="ED94" i="1"/>
  <c r="EE94" i="1"/>
  <c r="EB94" i="1"/>
  <c r="EC94" i="1"/>
  <c r="DZ94" i="1"/>
  <c r="EA94" i="1"/>
  <c r="DX94" i="1"/>
  <c r="DY94" i="1"/>
  <c r="DV94" i="1"/>
  <c r="DW94" i="1"/>
  <c r="DT94" i="1"/>
  <c r="DU94" i="1"/>
  <c r="DR94" i="1"/>
  <c r="DS94" i="1"/>
  <c r="DA13" i="1"/>
  <c r="DC13" i="1"/>
  <c r="DA19" i="1"/>
  <c r="DC19" i="1"/>
  <c r="DA28" i="1"/>
  <c r="DC28" i="1"/>
  <c r="DA33" i="1"/>
  <c r="DC33" i="1"/>
  <c r="DA39" i="1"/>
  <c r="DC39" i="1"/>
  <c r="DA45" i="1"/>
  <c r="DC45" i="1"/>
  <c r="DA50" i="1"/>
  <c r="DC50" i="1"/>
  <c r="DC67" i="1"/>
  <c r="DC73" i="1"/>
  <c r="DA56" i="1"/>
  <c r="DC56" i="1"/>
  <c r="DA26" i="1"/>
  <c r="DC26" i="1"/>
  <c r="DC79" i="1"/>
  <c r="DC94" i="1"/>
  <c r="CZ13" i="1"/>
  <c r="DB13" i="1"/>
  <c r="CZ19" i="1"/>
  <c r="DB19" i="1"/>
  <c r="CZ28" i="1"/>
  <c r="DB28" i="1"/>
  <c r="CZ33" i="1"/>
  <c r="DB33" i="1"/>
  <c r="CZ39" i="1"/>
  <c r="DB39" i="1"/>
  <c r="CZ45" i="1"/>
  <c r="DB45" i="1"/>
  <c r="CZ50" i="1"/>
  <c r="DB50" i="1"/>
  <c r="CZ67" i="1"/>
  <c r="DB67" i="1"/>
  <c r="CZ73" i="1"/>
  <c r="DB73" i="1"/>
  <c r="CZ56" i="1"/>
  <c r="DB56" i="1"/>
  <c r="CZ26" i="1"/>
  <c r="DB26" i="1"/>
  <c r="CZ79" i="1"/>
  <c r="DB79" i="1"/>
  <c r="DB94" i="1"/>
  <c r="DN91" i="1"/>
  <c r="DO91" i="1"/>
  <c r="EF91" i="1"/>
  <c r="EG91" i="1"/>
  <c r="DL91" i="1"/>
  <c r="DM91" i="1"/>
  <c r="ED91" i="1"/>
  <c r="EE91" i="1"/>
  <c r="DJ91" i="1"/>
  <c r="DK91" i="1"/>
  <c r="EB91" i="1"/>
  <c r="EC91" i="1"/>
  <c r="DH91" i="1"/>
  <c r="DI91" i="1"/>
  <c r="DZ91" i="1"/>
  <c r="EA91" i="1"/>
  <c r="DF91" i="1"/>
  <c r="DG91" i="1"/>
  <c r="DX91" i="1"/>
  <c r="DY91" i="1"/>
  <c r="DD91" i="1"/>
  <c r="DE91" i="1"/>
  <c r="DV91" i="1"/>
  <c r="DW91" i="1"/>
  <c r="DT91" i="1"/>
  <c r="DU91" i="1"/>
  <c r="DN90" i="1"/>
  <c r="DO90" i="1"/>
  <c r="EF90" i="1"/>
  <c r="EG90" i="1"/>
  <c r="DL90" i="1"/>
  <c r="DM90" i="1"/>
  <c r="ED90" i="1"/>
  <c r="DJ90" i="1"/>
  <c r="DK90" i="1"/>
  <c r="EB90" i="1"/>
  <c r="EC90" i="1"/>
  <c r="DH90" i="1"/>
  <c r="DI90" i="1"/>
  <c r="DZ90" i="1"/>
  <c r="EA90" i="1"/>
  <c r="DF90" i="1"/>
  <c r="DG90" i="1"/>
  <c r="DX90" i="1"/>
  <c r="DY90" i="1"/>
  <c r="DD90" i="1"/>
  <c r="DE90" i="1"/>
  <c r="DV90" i="1"/>
  <c r="DW90" i="1"/>
  <c r="DT90" i="1"/>
  <c r="DU90" i="1"/>
  <c r="DN89" i="1"/>
  <c r="DO89" i="1"/>
  <c r="EF89" i="1"/>
  <c r="DL89" i="1"/>
  <c r="DM89" i="1"/>
  <c r="ED89" i="1"/>
  <c r="DJ89" i="1"/>
  <c r="DK89" i="1"/>
  <c r="EB89" i="1"/>
  <c r="DH89" i="1"/>
  <c r="DI89" i="1"/>
  <c r="DZ89" i="1"/>
  <c r="DF89" i="1"/>
  <c r="DG89" i="1"/>
  <c r="DX89" i="1"/>
  <c r="DD89" i="1"/>
  <c r="DE89" i="1"/>
  <c r="DV89" i="1"/>
  <c r="DT89" i="1"/>
  <c r="DN88" i="1"/>
  <c r="DO88" i="1"/>
  <c r="EF88" i="1"/>
  <c r="DL88" i="1"/>
  <c r="DM88" i="1"/>
  <c r="ED88" i="1"/>
  <c r="DJ88" i="1"/>
  <c r="DK88" i="1"/>
  <c r="EB88" i="1"/>
  <c r="DH88" i="1"/>
  <c r="DI88" i="1"/>
  <c r="DZ88" i="1"/>
  <c r="DF88" i="1"/>
  <c r="DG88" i="1"/>
  <c r="DX88" i="1"/>
  <c r="DD88" i="1"/>
  <c r="DE88" i="1"/>
  <c r="DV88" i="1"/>
  <c r="DT88" i="1"/>
  <c r="DN87" i="1"/>
  <c r="DO87" i="1"/>
  <c r="EF87" i="1"/>
  <c r="EG87" i="1"/>
  <c r="DL87" i="1"/>
  <c r="DM87" i="1"/>
  <c r="ED87" i="1"/>
  <c r="DJ87" i="1"/>
  <c r="DK87" i="1"/>
  <c r="EB87" i="1"/>
  <c r="EC87" i="1"/>
  <c r="DH87" i="1"/>
  <c r="DI87" i="1"/>
  <c r="DZ87" i="1"/>
  <c r="EA87" i="1"/>
  <c r="DF87" i="1"/>
  <c r="DG87" i="1"/>
  <c r="DX87" i="1"/>
  <c r="DY87" i="1"/>
  <c r="DD87" i="1"/>
  <c r="DE87" i="1"/>
  <c r="DV87" i="1"/>
  <c r="DW87" i="1"/>
  <c r="DT87" i="1"/>
  <c r="DU87" i="1"/>
  <c r="DN86" i="1"/>
  <c r="DO86" i="1"/>
  <c r="EF86" i="1"/>
  <c r="EG86" i="1"/>
  <c r="DL86" i="1"/>
  <c r="DM86" i="1"/>
  <c r="ED86" i="1"/>
  <c r="DJ86" i="1"/>
  <c r="DK86" i="1"/>
  <c r="EB86" i="1"/>
  <c r="EC86" i="1"/>
  <c r="DH86" i="1"/>
  <c r="DI86" i="1"/>
  <c r="DZ86" i="1"/>
  <c r="EA86" i="1"/>
  <c r="DF86" i="1"/>
  <c r="DG86" i="1"/>
  <c r="DX86" i="1"/>
  <c r="DY86" i="1"/>
  <c r="DD86" i="1"/>
  <c r="DE86" i="1"/>
  <c r="DV86" i="1"/>
  <c r="DW86" i="1"/>
  <c r="DT86" i="1"/>
  <c r="DU86" i="1"/>
  <c r="CZ64" i="1"/>
  <c r="CZ66" i="1"/>
  <c r="CZ72" i="1"/>
  <c r="CZ78" i="1"/>
  <c r="CZ85" i="1"/>
  <c r="DP85" i="1"/>
  <c r="DA64" i="1"/>
  <c r="DA66" i="1"/>
  <c r="DA72" i="1"/>
  <c r="DA78" i="1"/>
  <c r="DA85" i="1"/>
  <c r="DQ85" i="1"/>
  <c r="EH85" i="1"/>
  <c r="EI85" i="1"/>
  <c r="EF85" i="1"/>
  <c r="EG85" i="1"/>
  <c r="ED85" i="1"/>
  <c r="EE85" i="1"/>
  <c r="EB85" i="1"/>
  <c r="EC85" i="1"/>
  <c r="DZ85" i="1"/>
  <c r="EA85" i="1"/>
  <c r="DX85" i="1"/>
  <c r="DY85" i="1"/>
  <c r="DV85" i="1"/>
  <c r="DW85" i="1"/>
  <c r="DT85" i="1"/>
  <c r="DU85" i="1"/>
  <c r="DR85" i="1"/>
  <c r="DS85" i="1"/>
  <c r="DC78" i="1"/>
  <c r="DC72" i="1"/>
  <c r="DC66" i="1"/>
  <c r="DA55" i="1"/>
  <c r="DC55" i="1"/>
  <c r="DA49" i="1"/>
  <c r="DC49" i="1"/>
  <c r="DA44" i="1"/>
  <c r="DC44" i="1"/>
  <c r="DA38" i="1"/>
  <c r="DC38" i="1"/>
  <c r="DA32" i="1"/>
  <c r="DC32" i="1"/>
  <c r="DA27" i="1"/>
  <c r="DC27" i="1"/>
  <c r="DA25" i="1"/>
  <c r="DC25" i="1"/>
  <c r="DA18" i="1"/>
  <c r="DC18" i="1"/>
  <c r="DA12" i="1"/>
  <c r="DC12" i="1"/>
  <c r="DC85" i="1"/>
  <c r="DB78" i="1"/>
  <c r="DB72" i="1"/>
  <c r="DB66" i="1"/>
  <c r="CZ55" i="1"/>
  <c r="DB55" i="1"/>
  <c r="CZ49" i="1"/>
  <c r="DB49" i="1"/>
  <c r="CZ44" i="1"/>
  <c r="DB44" i="1"/>
  <c r="CZ38" i="1"/>
  <c r="DB38" i="1"/>
  <c r="CZ32" i="1"/>
  <c r="DB32" i="1"/>
  <c r="CZ27" i="1"/>
  <c r="DB27" i="1"/>
  <c r="CZ25" i="1"/>
  <c r="DB25" i="1"/>
  <c r="CZ18" i="1"/>
  <c r="DB18" i="1"/>
  <c r="CZ12" i="1"/>
  <c r="DB12" i="1"/>
  <c r="DB85" i="1"/>
  <c r="EF84" i="1"/>
  <c r="ED84" i="1"/>
  <c r="EB84" i="1"/>
  <c r="DZ84" i="1"/>
  <c r="EA84" i="1"/>
  <c r="DX84" i="1"/>
  <c r="DV84" i="1"/>
  <c r="DW84" i="1"/>
  <c r="DT84" i="1"/>
  <c r="DU84" i="1"/>
  <c r="DD83" i="1"/>
  <c r="DP83" i="1"/>
  <c r="DQ83" i="1"/>
  <c r="EH83" i="1"/>
  <c r="DN83" i="1"/>
  <c r="DO83" i="1"/>
  <c r="EF83" i="1"/>
  <c r="DL83" i="1"/>
  <c r="DM83" i="1"/>
  <c r="ED83" i="1"/>
  <c r="DJ83" i="1"/>
  <c r="DK83" i="1"/>
  <c r="EB83" i="1"/>
  <c r="DH83" i="1"/>
  <c r="DI83" i="1"/>
  <c r="DZ83" i="1"/>
  <c r="DF83" i="1"/>
  <c r="DG83" i="1"/>
  <c r="DX83" i="1"/>
  <c r="DV83" i="1"/>
  <c r="DT83" i="1"/>
  <c r="DR83" i="1"/>
  <c r="DS83" i="1"/>
  <c r="DD82" i="1"/>
  <c r="DP82" i="1"/>
  <c r="DQ82" i="1"/>
  <c r="EH82" i="1"/>
  <c r="EI82" i="1"/>
  <c r="DN82" i="1"/>
  <c r="DO82" i="1"/>
  <c r="EF82" i="1"/>
  <c r="EG82" i="1"/>
  <c r="DL82" i="1"/>
  <c r="DM82" i="1"/>
  <c r="ED82" i="1"/>
  <c r="DJ82" i="1"/>
  <c r="DK82" i="1"/>
  <c r="EB82" i="1"/>
  <c r="EC82" i="1"/>
  <c r="DH82" i="1"/>
  <c r="DI82" i="1"/>
  <c r="DZ82" i="1"/>
  <c r="EA82" i="1"/>
  <c r="DF82" i="1"/>
  <c r="DG82" i="1"/>
  <c r="DX82" i="1"/>
  <c r="DY82" i="1"/>
  <c r="DV82" i="1"/>
  <c r="DW82" i="1"/>
  <c r="DT82" i="1"/>
  <c r="DU82" i="1"/>
  <c r="DR82" i="1"/>
  <c r="DS82" i="1"/>
  <c r="DD81" i="1"/>
  <c r="DP81" i="1"/>
  <c r="DQ81" i="1"/>
  <c r="EH81" i="1"/>
  <c r="EI81" i="1"/>
  <c r="DN81" i="1"/>
  <c r="DO81" i="1"/>
  <c r="EF81" i="1"/>
  <c r="EG81" i="1"/>
  <c r="DL81" i="1"/>
  <c r="DM81" i="1"/>
  <c r="ED81" i="1"/>
  <c r="DJ81" i="1"/>
  <c r="DK81" i="1"/>
  <c r="EB81" i="1"/>
  <c r="EC81" i="1"/>
  <c r="DH81" i="1"/>
  <c r="DI81" i="1"/>
  <c r="DZ81" i="1"/>
  <c r="EA81" i="1"/>
  <c r="DF81" i="1"/>
  <c r="DG81" i="1"/>
  <c r="DX81" i="1"/>
  <c r="DY81" i="1"/>
  <c r="DV81" i="1"/>
  <c r="DW81" i="1"/>
  <c r="DT81" i="1"/>
  <c r="DU81" i="1"/>
  <c r="DR81" i="1"/>
  <c r="DS81" i="1"/>
  <c r="DD80" i="1"/>
  <c r="DP80" i="1"/>
  <c r="DQ80" i="1"/>
  <c r="EH80" i="1"/>
  <c r="EI80" i="1"/>
  <c r="DN80" i="1"/>
  <c r="DO80" i="1"/>
  <c r="EF80" i="1"/>
  <c r="EG80" i="1"/>
  <c r="DL80" i="1"/>
  <c r="DM80" i="1"/>
  <c r="ED80" i="1"/>
  <c r="DJ80" i="1"/>
  <c r="DK80" i="1"/>
  <c r="EB80" i="1"/>
  <c r="EC80" i="1"/>
  <c r="DH80" i="1"/>
  <c r="DI80" i="1"/>
  <c r="DZ80" i="1"/>
  <c r="EA80" i="1"/>
  <c r="DF80" i="1"/>
  <c r="DG80" i="1"/>
  <c r="DX80" i="1"/>
  <c r="DY80" i="1"/>
  <c r="DV80" i="1"/>
  <c r="DW80" i="1"/>
  <c r="DT80" i="1"/>
  <c r="DU80" i="1"/>
  <c r="DR80" i="1"/>
  <c r="DS80" i="1"/>
  <c r="DD79" i="1"/>
  <c r="DP79" i="1"/>
  <c r="DQ79" i="1"/>
  <c r="EH79" i="1"/>
  <c r="EI79" i="1"/>
  <c r="DN79" i="1"/>
  <c r="DO79" i="1"/>
  <c r="EF79" i="1"/>
  <c r="EG79" i="1"/>
  <c r="DL79" i="1"/>
  <c r="DM79" i="1"/>
  <c r="ED79" i="1"/>
  <c r="DJ79" i="1"/>
  <c r="DK79" i="1"/>
  <c r="EB79" i="1"/>
  <c r="EC79" i="1"/>
  <c r="DH79" i="1"/>
  <c r="DI79" i="1"/>
  <c r="DZ79" i="1"/>
  <c r="EA79" i="1"/>
  <c r="DF79" i="1"/>
  <c r="DG79" i="1"/>
  <c r="DX79" i="1"/>
  <c r="DY79" i="1"/>
  <c r="DV79" i="1"/>
  <c r="DW79" i="1"/>
  <c r="DT79" i="1"/>
  <c r="DU79" i="1"/>
  <c r="DR79" i="1"/>
  <c r="DS79" i="1"/>
  <c r="DD78" i="1"/>
  <c r="DP78" i="1"/>
  <c r="DE78" i="1"/>
  <c r="DQ78" i="1"/>
  <c r="EH78" i="1"/>
  <c r="EI78" i="1"/>
  <c r="DN78" i="1"/>
  <c r="DO78" i="1"/>
  <c r="EF78" i="1"/>
  <c r="EG78" i="1"/>
  <c r="DL78" i="1"/>
  <c r="DM78" i="1"/>
  <c r="ED78" i="1"/>
  <c r="DJ78" i="1"/>
  <c r="DK78" i="1"/>
  <c r="EB78" i="1"/>
  <c r="EC78" i="1"/>
  <c r="DH78" i="1"/>
  <c r="DI78" i="1"/>
  <c r="DZ78" i="1"/>
  <c r="EA78" i="1"/>
  <c r="DF78" i="1"/>
  <c r="DG78" i="1"/>
  <c r="DX78" i="1"/>
  <c r="DY78" i="1"/>
  <c r="DV78" i="1"/>
  <c r="DW78" i="1"/>
  <c r="DT78" i="1"/>
  <c r="DU78" i="1"/>
  <c r="DR78" i="1"/>
  <c r="DS78" i="1"/>
  <c r="DD77" i="1"/>
  <c r="DP77" i="1"/>
  <c r="DQ77" i="1"/>
  <c r="EH77" i="1"/>
  <c r="DN77" i="1"/>
  <c r="DO77" i="1"/>
  <c r="EF77" i="1"/>
  <c r="DL77" i="1"/>
  <c r="DM77" i="1"/>
  <c r="ED77" i="1"/>
  <c r="DJ77" i="1"/>
  <c r="DK77" i="1"/>
  <c r="EB77" i="1"/>
  <c r="DH77" i="1"/>
  <c r="DI77" i="1"/>
  <c r="DZ77" i="1"/>
  <c r="DF77" i="1"/>
  <c r="DG77" i="1"/>
  <c r="DX77" i="1"/>
  <c r="DV77" i="1"/>
  <c r="DT77" i="1"/>
  <c r="DR77" i="1"/>
  <c r="DS77" i="1"/>
  <c r="DD76" i="1"/>
  <c r="DP76" i="1"/>
  <c r="DQ76" i="1"/>
  <c r="EH76" i="1"/>
  <c r="EI76" i="1"/>
  <c r="DN76" i="1"/>
  <c r="DO76" i="1"/>
  <c r="EF76" i="1"/>
  <c r="EG76" i="1"/>
  <c r="DL76" i="1"/>
  <c r="DM76" i="1"/>
  <c r="ED76" i="1"/>
  <c r="DJ76" i="1"/>
  <c r="DK76" i="1"/>
  <c r="EB76" i="1"/>
  <c r="EC76" i="1"/>
  <c r="DH76" i="1"/>
  <c r="DI76" i="1"/>
  <c r="DZ76" i="1"/>
  <c r="EA76" i="1"/>
  <c r="DF76" i="1"/>
  <c r="DG76" i="1"/>
  <c r="DX76" i="1"/>
  <c r="DY76" i="1"/>
  <c r="DV76" i="1"/>
  <c r="DW76" i="1"/>
  <c r="DT76" i="1"/>
  <c r="DU76" i="1"/>
  <c r="DR76" i="1"/>
  <c r="DS76" i="1"/>
  <c r="DD75" i="1"/>
  <c r="DP75" i="1"/>
  <c r="DQ75" i="1"/>
  <c r="EH75" i="1"/>
  <c r="EI75" i="1"/>
  <c r="DN75" i="1"/>
  <c r="DO75" i="1"/>
  <c r="EF75" i="1"/>
  <c r="EG75" i="1"/>
  <c r="DL75" i="1"/>
  <c r="DM75" i="1"/>
  <c r="ED75" i="1"/>
  <c r="DJ75" i="1"/>
  <c r="DK75" i="1"/>
  <c r="EB75" i="1"/>
  <c r="EC75" i="1"/>
  <c r="DH75" i="1"/>
  <c r="DI75" i="1"/>
  <c r="DZ75" i="1"/>
  <c r="EA75" i="1"/>
  <c r="DF75" i="1"/>
  <c r="DG75" i="1"/>
  <c r="DX75" i="1"/>
  <c r="DY75" i="1"/>
  <c r="DV75" i="1"/>
  <c r="DW75" i="1"/>
  <c r="DT75" i="1"/>
  <c r="DU75" i="1"/>
  <c r="DR75" i="1"/>
  <c r="DS75" i="1"/>
  <c r="DD74" i="1"/>
  <c r="DP74" i="1"/>
  <c r="DQ74" i="1"/>
  <c r="EH74" i="1"/>
  <c r="EI74" i="1"/>
  <c r="DN74" i="1"/>
  <c r="DO74" i="1"/>
  <c r="EF74" i="1"/>
  <c r="EG74" i="1"/>
  <c r="DL74" i="1"/>
  <c r="DM74" i="1"/>
  <c r="ED74" i="1"/>
  <c r="DJ74" i="1"/>
  <c r="DK74" i="1"/>
  <c r="EB74" i="1"/>
  <c r="EC74" i="1"/>
  <c r="DH74" i="1"/>
  <c r="DI74" i="1"/>
  <c r="DZ74" i="1"/>
  <c r="EA74" i="1"/>
  <c r="DF74" i="1"/>
  <c r="DG74" i="1"/>
  <c r="DX74" i="1"/>
  <c r="DY74" i="1"/>
  <c r="DV74" i="1"/>
  <c r="DW74" i="1"/>
  <c r="DT74" i="1"/>
  <c r="DU74" i="1"/>
  <c r="DR74" i="1"/>
  <c r="DS74" i="1"/>
  <c r="DD73" i="1"/>
  <c r="DP73" i="1"/>
  <c r="DQ73" i="1"/>
  <c r="EH73" i="1"/>
  <c r="EI73" i="1"/>
  <c r="DN73" i="1"/>
  <c r="DO73" i="1"/>
  <c r="EF73" i="1"/>
  <c r="EG73" i="1"/>
  <c r="DL73" i="1"/>
  <c r="DM73" i="1"/>
  <c r="ED73" i="1"/>
  <c r="DJ73" i="1"/>
  <c r="DK73" i="1"/>
  <c r="EB73" i="1"/>
  <c r="EC73" i="1"/>
  <c r="DH73" i="1"/>
  <c r="DI73" i="1"/>
  <c r="DZ73" i="1"/>
  <c r="EA73" i="1"/>
  <c r="DF73" i="1"/>
  <c r="DG73" i="1"/>
  <c r="DX73" i="1"/>
  <c r="DY73" i="1"/>
  <c r="DV73" i="1"/>
  <c r="DW73" i="1"/>
  <c r="DT73" i="1"/>
  <c r="DU73" i="1"/>
  <c r="DR73" i="1"/>
  <c r="DS73" i="1"/>
  <c r="DD72" i="1"/>
  <c r="DP72" i="1"/>
  <c r="DE72" i="1"/>
  <c r="DQ72" i="1"/>
  <c r="EH72" i="1"/>
  <c r="EI72" i="1"/>
  <c r="DN72" i="1"/>
  <c r="DO72" i="1"/>
  <c r="EF72" i="1"/>
  <c r="EG72" i="1"/>
  <c r="DL72" i="1"/>
  <c r="DM72" i="1"/>
  <c r="ED72" i="1"/>
  <c r="DJ72" i="1"/>
  <c r="DK72" i="1"/>
  <c r="EB72" i="1"/>
  <c r="EC72" i="1"/>
  <c r="DH72" i="1"/>
  <c r="DI72" i="1"/>
  <c r="DZ72" i="1"/>
  <c r="EA72" i="1"/>
  <c r="DF72" i="1"/>
  <c r="DG72" i="1"/>
  <c r="DX72" i="1"/>
  <c r="DY72" i="1"/>
  <c r="DV72" i="1"/>
  <c r="DW72" i="1"/>
  <c r="DT72" i="1"/>
  <c r="DU72" i="1"/>
  <c r="DR72" i="1"/>
  <c r="DS72" i="1"/>
  <c r="DD71" i="1"/>
  <c r="DP71" i="1"/>
  <c r="DQ71" i="1"/>
  <c r="EH71" i="1"/>
  <c r="EI71" i="1"/>
  <c r="DN71" i="1"/>
  <c r="DO71" i="1"/>
  <c r="EF71" i="1"/>
  <c r="EG71" i="1"/>
  <c r="DL71" i="1"/>
  <c r="DM71" i="1"/>
  <c r="ED71" i="1"/>
  <c r="DJ71" i="1"/>
  <c r="DK71" i="1"/>
  <c r="EB71" i="1"/>
  <c r="EC71" i="1"/>
  <c r="DH71" i="1"/>
  <c r="DI71" i="1"/>
  <c r="DZ71" i="1"/>
  <c r="EA71" i="1"/>
  <c r="DF71" i="1"/>
  <c r="DG71" i="1"/>
  <c r="DX71" i="1"/>
  <c r="DY71" i="1"/>
  <c r="DV71" i="1"/>
  <c r="DW71" i="1"/>
  <c r="DT71" i="1"/>
  <c r="DU71" i="1"/>
  <c r="DR71" i="1"/>
  <c r="DS71" i="1"/>
  <c r="DD70" i="1"/>
  <c r="DP70" i="1"/>
  <c r="DQ70" i="1"/>
  <c r="EH70" i="1"/>
  <c r="EI70" i="1"/>
  <c r="DN70" i="1"/>
  <c r="DO70" i="1"/>
  <c r="EF70" i="1"/>
  <c r="EG70" i="1"/>
  <c r="DL70" i="1"/>
  <c r="DM70" i="1"/>
  <c r="ED70" i="1"/>
  <c r="DJ70" i="1"/>
  <c r="DK70" i="1"/>
  <c r="EB70" i="1"/>
  <c r="EC70" i="1"/>
  <c r="DH70" i="1"/>
  <c r="DI70" i="1"/>
  <c r="DZ70" i="1"/>
  <c r="EA70" i="1"/>
  <c r="DF70" i="1"/>
  <c r="DG70" i="1"/>
  <c r="DX70" i="1"/>
  <c r="DY70" i="1"/>
  <c r="DV70" i="1"/>
  <c r="DW70" i="1"/>
  <c r="DT70" i="1"/>
  <c r="DU70" i="1"/>
  <c r="DR70" i="1"/>
  <c r="DS70" i="1"/>
  <c r="DD69" i="1"/>
  <c r="DP69" i="1"/>
  <c r="DQ69" i="1"/>
  <c r="EH69" i="1"/>
  <c r="EI69" i="1"/>
  <c r="DN69" i="1"/>
  <c r="DO69" i="1"/>
  <c r="EF69" i="1"/>
  <c r="EG69" i="1"/>
  <c r="DL69" i="1"/>
  <c r="DM69" i="1"/>
  <c r="ED69" i="1"/>
  <c r="DJ69" i="1"/>
  <c r="DK69" i="1"/>
  <c r="EB69" i="1"/>
  <c r="EC69" i="1"/>
  <c r="DH69" i="1"/>
  <c r="DI69" i="1"/>
  <c r="DZ69" i="1"/>
  <c r="EA69" i="1"/>
  <c r="DF69" i="1"/>
  <c r="DG69" i="1"/>
  <c r="DX69" i="1"/>
  <c r="DY69" i="1"/>
  <c r="DV69" i="1"/>
  <c r="DW69" i="1"/>
  <c r="DT69" i="1"/>
  <c r="DU69" i="1"/>
  <c r="DR69" i="1"/>
  <c r="DS69" i="1"/>
  <c r="DD68" i="1"/>
  <c r="DP68" i="1"/>
  <c r="DQ68" i="1"/>
  <c r="EH68" i="1"/>
  <c r="EI68" i="1"/>
  <c r="DN68" i="1"/>
  <c r="DO68" i="1"/>
  <c r="EF68" i="1"/>
  <c r="EG68" i="1"/>
  <c r="DL68" i="1"/>
  <c r="DM68" i="1"/>
  <c r="ED68" i="1"/>
  <c r="DJ68" i="1"/>
  <c r="DK68" i="1"/>
  <c r="EB68" i="1"/>
  <c r="EC68" i="1"/>
  <c r="DH68" i="1"/>
  <c r="DI68" i="1"/>
  <c r="DZ68" i="1"/>
  <c r="EA68" i="1"/>
  <c r="DF68" i="1"/>
  <c r="DG68" i="1"/>
  <c r="DX68" i="1"/>
  <c r="DY68" i="1"/>
  <c r="DV68" i="1"/>
  <c r="DW68" i="1"/>
  <c r="DT68" i="1"/>
  <c r="DU68" i="1"/>
  <c r="DR68" i="1"/>
  <c r="DS68" i="1"/>
  <c r="DD67" i="1"/>
  <c r="DP67" i="1"/>
  <c r="DQ67" i="1"/>
  <c r="EH67" i="1"/>
  <c r="EI67" i="1"/>
  <c r="DN67" i="1"/>
  <c r="DO67" i="1"/>
  <c r="EF67" i="1"/>
  <c r="EG67" i="1"/>
  <c r="DL67" i="1"/>
  <c r="DM67" i="1"/>
  <c r="ED67" i="1"/>
  <c r="DJ67" i="1"/>
  <c r="DK67" i="1"/>
  <c r="EB67" i="1"/>
  <c r="EC67" i="1"/>
  <c r="DH67" i="1"/>
  <c r="DI67" i="1"/>
  <c r="DZ67" i="1"/>
  <c r="EA67" i="1"/>
  <c r="DF67" i="1"/>
  <c r="DG67" i="1"/>
  <c r="DX67" i="1"/>
  <c r="DY67" i="1"/>
  <c r="DV67" i="1"/>
  <c r="DW67" i="1"/>
  <c r="DT67" i="1"/>
  <c r="DU67" i="1"/>
  <c r="DR67" i="1"/>
  <c r="DS67" i="1"/>
  <c r="DD66" i="1"/>
  <c r="DP66" i="1"/>
  <c r="DE66" i="1"/>
  <c r="DQ66" i="1"/>
  <c r="EH66" i="1"/>
  <c r="EI66" i="1"/>
  <c r="DN66" i="1"/>
  <c r="DO66" i="1"/>
  <c r="EF66" i="1"/>
  <c r="EG66" i="1"/>
  <c r="DL66" i="1"/>
  <c r="DM66" i="1"/>
  <c r="ED66" i="1"/>
  <c r="DJ66" i="1"/>
  <c r="DK66" i="1"/>
  <c r="EB66" i="1"/>
  <c r="EC66" i="1"/>
  <c r="DH66" i="1"/>
  <c r="DI66" i="1"/>
  <c r="DZ66" i="1"/>
  <c r="EA66" i="1"/>
  <c r="DF66" i="1"/>
  <c r="DG66" i="1"/>
  <c r="DX66" i="1"/>
  <c r="DY66" i="1"/>
  <c r="DV66" i="1"/>
  <c r="DW66" i="1"/>
  <c r="DT66" i="1"/>
  <c r="DU66" i="1"/>
  <c r="DR66" i="1"/>
  <c r="DS66" i="1"/>
  <c r="DA65" i="1"/>
  <c r="DC65" i="1"/>
  <c r="DD64" i="1"/>
  <c r="DP64" i="1"/>
  <c r="DE64" i="1"/>
  <c r="DQ64" i="1"/>
  <c r="EH64" i="1"/>
  <c r="EI64" i="1"/>
  <c r="DN64" i="1"/>
  <c r="DO64" i="1"/>
  <c r="EF64" i="1"/>
  <c r="EG64" i="1"/>
  <c r="DL64" i="1"/>
  <c r="DM64" i="1"/>
  <c r="ED64" i="1"/>
  <c r="EE64" i="1"/>
  <c r="DJ64" i="1"/>
  <c r="DK64" i="1"/>
  <c r="EB64" i="1"/>
  <c r="EC64" i="1"/>
  <c r="DH64" i="1"/>
  <c r="DI64" i="1"/>
  <c r="DZ64" i="1"/>
  <c r="EA64" i="1"/>
  <c r="DF64" i="1"/>
  <c r="DG64" i="1"/>
  <c r="DX64" i="1"/>
  <c r="DY64" i="1"/>
  <c r="DV64" i="1"/>
  <c r="DW64" i="1"/>
  <c r="DT64" i="1"/>
  <c r="DU64" i="1"/>
  <c r="DR64" i="1"/>
  <c r="DS64" i="1"/>
  <c r="DC64" i="1"/>
  <c r="DB64" i="1"/>
  <c r="DD63" i="1"/>
  <c r="CZ63" i="1"/>
  <c r="DP63" i="1"/>
  <c r="DE63" i="1"/>
  <c r="DA63" i="1"/>
  <c r="DQ63" i="1"/>
  <c r="EH63" i="1"/>
  <c r="EI63" i="1"/>
  <c r="DN63" i="1"/>
  <c r="DO63" i="1"/>
  <c r="EF63" i="1"/>
  <c r="DL63" i="1"/>
  <c r="DM63" i="1"/>
  <c r="ED63" i="1"/>
  <c r="DJ63" i="1"/>
  <c r="DK63" i="1"/>
  <c r="EB63" i="1"/>
  <c r="DH63" i="1"/>
  <c r="DI63" i="1"/>
  <c r="DZ63" i="1"/>
  <c r="EA63" i="1"/>
  <c r="DF63" i="1"/>
  <c r="DG63" i="1"/>
  <c r="DX63" i="1"/>
  <c r="DV63" i="1"/>
  <c r="DW63" i="1"/>
  <c r="DT63" i="1"/>
  <c r="DU63" i="1"/>
  <c r="DR63" i="1"/>
  <c r="DS63" i="1"/>
  <c r="DC63" i="1"/>
  <c r="DB63" i="1"/>
  <c r="DD61" i="1"/>
  <c r="CZ61" i="1"/>
  <c r="DP61" i="1"/>
  <c r="DE61" i="1"/>
  <c r="DA61" i="1"/>
  <c r="DQ61" i="1"/>
  <c r="EH61" i="1"/>
  <c r="EI61" i="1"/>
  <c r="DN61" i="1"/>
  <c r="DO61" i="1"/>
  <c r="EF61" i="1"/>
  <c r="EG61" i="1"/>
  <c r="DL61" i="1"/>
  <c r="DM61" i="1"/>
  <c r="ED61" i="1"/>
  <c r="EE61" i="1"/>
  <c r="DJ61" i="1"/>
  <c r="DK61" i="1"/>
  <c r="EB61" i="1"/>
  <c r="EC61" i="1"/>
  <c r="DH61" i="1"/>
  <c r="DI61" i="1"/>
  <c r="DZ61" i="1"/>
  <c r="EA61" i="1"/>
  <c r="DF61" i="1"/>
  <c r="DG61" i="1"/>
  <c r="DX61" i="1"/>
  <c r="DY61" i="1"/>
  <c r="DV61" i="1"/>
  <c r="DW61" i="1"/>
  <c r="DT61" i="1"/>
  <c r="DU61" i="1"/>
  <c r="DR61" i="1"/>
  <c r="DS61" i="1"/>
  <c r="DC61" i="1"/>
  <c r="DB61" i="1"/>
  <c r="DD60" i="1"/>
  <c r="DP60" i="1"/>
  <c r="DE60" i="1"/>
  <c r="DQ60" i="1"/>
  <c r="EH60" i="1"/>
  <c r="EI60" i="1"/>
  <c r="DN60" i="1"/>
  <c r="DO60" i="1"/>
  <c r="EF60" i="1"/>
  <c r="EG60" i="1"/>
  <c r="DL60" i="1"/>
  <c r="DM60" i="1"/>
  <c r="ED60" i="1"/>
  <c r="DJ60" i="1"/>
  <c r="DK60" i="1"/>
  <c r="EB60" i="1"/>
  <c r="EC60" i="1"/>
  <c r="DH60" i="1"/>
  <c r="DI60" i="1"/>
  <c r="DZ60" i="1"/>
  <c r="EA60" i="1"/>
  <c r="DF60" i="1"/>
  <c r="DG60" i="1"/>
  <c r="DX60" i="1"/>
  <c r="DY60" i="1"/>
  <c r="DV60" i="1"/>
  <c r="DW60" i="1"/>
  <c r="DT60" i="1"/>
  <c r="DU60" i="1"/>
  <c r="DR60" i="1"/>
  <c r="DS60" i="1"/>
  <c r="DD59" i="1"/>
  <c r="DP59" i="1"/>
  <c r="DE59" i="1"/>
  <c r="DQ59" i="1"/>
  <c r="EH59" i="1"/>
  <c r="EI59" i="1"/>
  <c r="DN59" i="1"/>
  <c r="DO59" i="1"/>
  <c r="EF59" i="1"/>
  <c r="EG59" i="1"/>
  <c r="DL59" i="1"/>
  <c r="DM59" i="1"/>
  <c r="ED59" i="1"/>
  <c r="DJ59" i="1"/>
  <c r="DK59" i="1"/>
  <c r="EB59" i="1"/>
  <c r="EC59" i="1"/>
  <c r="DH59" i="1"/>
  <c r="DI59" i="1"/>
  <c r="DZ59" i="1"/>
  <c r="EA59" i="1"/>
  <c r="DF59" i="1"/>
  <c r="DG59" i="1"/>
  <c r="DX59" i="1"/>
  <c r="DY59" i="1"/>
  <c r="DV59" i="1"/>
  <c r="DW59" i="1"/>
  <c r="DT59" i="1"/>
  <c r="DU59" i="1"/>
  <c r="DR59" i="1"/>
  <c r="DS59" i="1"/>
  <c r="DD58" i="1"/>
  <c r="DP58" i="1"/>
  <c r="DE58" i="1"/>
  <c r="DQ58" i="1"/>
  <c r="EH58" i="1"/>
  <c r="EI58" i="1"/>
  <c r="DN58" i="1"/>
  <c r="DO58" i="1"/>
  <c r="EF58" i="1"/>
  <c r="EG58" i="1"/>
  <c r="DL58" i="1"/>
  <c r="DM58" i="1"/>
  <c r="ED58" i="1"/>
  <c r="DJ58" i="1"/>
  <c r="DK58" i="1"/>
  <c r="EB58" i="1"/>
  <c r="EC58" i="1"/>
  <c r="DH58" i="1"/>
  <c r="DI58" i="1"/>
  <c r="DZ58" i="1"/>
  <c r="EA58" i="1"/>
  <c r="DF58" i="1"/>
  <c r="DG58" i="1"/>
  <c r="DX58" i="1"/>
  <c r="DY58" i="1"/>
  <c r="DV58" i="1"/>
  <c r="DW58" i="1"/>
  <c r="DT58" i="1"/>
  <c r="DU58" i="1"/>
  <c r="DR58" i="1"/>
  <c r="DS58" i="1"/>
  <c r="DD57" i="1"/>
  <c r="DP57" i="1"/>
  <c r="DE57" i="1"/>
  <c r="DQ57" i="1"/>
  <c r="EH57" i="1"/>
  <c r="EI57" i="1"/>
  <c r="DN57" i="1"/>
  <c r="DO57" i="1"/>
  <c r="EF57" i="1"/>
  <c r="EG57" i="1"/>
  <c r="DL57" i="1"/>
  <c r="DM57" i="1"/>
  <c r="ED57" i="1"/>
  <c r="DJ57" i="1"/>
  <c r="DK57" i="1"/>
  <c r="EB57" i="1"/>
  <c r="EC57" i="1"/>
  <c r="DH57" i="1"/>
  <c r="DI57" i="1"/>
  <c r="DZ57" i="1"/>
  <c r="EA57" i="1"/>
  <c r="DF57" i="1"/>
  <c r="DG57" i="1"/>
  <c r="DX57" i="1"/>
  <c r="DY57" i="1"/>
  <c r="DV57" i="1"/>
  <c r="DW57" i="1"/>
  <c r="DT57" i="1"/>
  <c r="DU57" i="1"/>
  <c r="DR57" i="1"/>
  <c r="DS57" i="1"/>
  <c r="DD56" i="1"/>
  <c r="DP56" i="1"/>
  <c r="DE56" i="1"/>
  <c r="DQ56" i="1"/>
  <c r="EH56" i="1"/>
  <c r="EI56" i="1"/>
  <c r="DN56" i="1"/>
  <c r="DO56" i="1"/>
  <c r="EF56" i="1"/>
  <c r="EG56" i="1"/>
  <c r="DL56" i="1"/>
  <c r="DM56" i="1"/>
  <c r="ED56" i="1"/>
  <c r="DJ56" i="1"/>
  <c r="DK56" i="1"/>
  <c r="EB56" i="1"/>
  <c r="EC56" i="1"/>
  <c r="DH56" i="1"/>
  <c r="DI56" i="1"/>
  <c r="DZ56" i="1"/>
  <c r="EA56" i="1"/>
  <c r="DF56" i="1"/>
  <c r="DG56" i="1"/>
  <c r="DX56" i="1"/>
  <c r="DY56" i="1"/>
  <c r="DV56" i="1"/>
  <c r="DW56" i="1"/>
  <c r="DT56" i="1"/>
  <c r="DU56" i="1"/>
  <c r="DR56" i="1"/>
  <c r="DS56" i="1"/>
  <c r="DD55" i="1"/>
  <c r="DP55" i="1"/>
  <c r="DE55" i="1"/>
  <c r="DQ55" i="1"/>
  <c r="EH55" i="1"/>
  <c r="EI55" i="1"/>
  <c r="DN55" i="1"/>
  <c r="DO55" i="1"/>
  <c r="EF55" i="1"/>
  <c r="EG55" i="1"/>
  <c r="DL55" i="1"/>
  <c r="DM55" i="1"/>
  <c r="ED55" i="1"/>
  <c r="DJ55" i="1"/>
  <c r="DK55" i="1"/>
  <c r="EB55" i="1"/>
  <c r="EC55" i="1"/>
  <c r="DH55" i="1"/>
  <c r="DI55" i="1"/>
  <c r="DZ55" i="1"/>
  <c r="EA55" i="1"/>
  <c r="DF55" i="1"/>
  <c r="DG55" i="1"/>
  <c r="DX55" i="1"/>
  <c r="DY55" i="1"/>
  <c r="DV55" i="1"/>
  <c r="DW55" i="1"/>
  <c r="DT55" i="1"/>
  <c r="DU55" i="1"/>
  <c r="DR55" i="1"/>
  <c r="DS55" i="1"/>
  <c r="DD54" i="1"/>
  <c r="DP54" i="1"/>
  <c r="DE54" i="1"/>
  <c r="DQ54" i="1"/>
  <c r="EH54" i="1"/>
  <c r="EI54" i="1"/>
  <c r="DN54" i="1"/>
  <c r="DO54" i="1"/>
  <c r="EF54" i="1"/>
  <c r="EG54" i="1"/>
  <c r="DL54" i="1"/>
  <c r="DM54" i="1"/>
  <c r="ED54" i="1"/>
  <c r="DJ54" i="1"/>
  <c r="DK54" i="1"/>
  <c r="EB54" i="1"/>
  <c r="EC54" i="1"/>
  <c r="DH54" i="1"/>
  <c r="DI54" i="1"/>
  <c r="DZ54" i="1"/>
  <c r="EA54" i="1"/>
  <c r="DF54" i="1"/>
  <c r="DG54" i="1"/>
  <c r="DX54" i="1"/>
  <c r="DY54" i="1"/>
  <c r="DV54" i="1"/>
  <c r="DW54" i="1"/>
  <c r="DT54" i="1"/>
  <c r="DU54" i="1"/>
  <c r="DR54" i="1"/>
  <c r="DS54" i="1"/>
  <c r="DD53" i="1"/>
  <c r="DP53" i="1"/>
  <c r="DE53" i="1"/>
  <c r="DQ53" i="1"/>
  <c r="EH53" i="1"/>
  <c r="EI53" i="1"/>
  <c r="DN53" i="1"/>
  <c r="DO53" i="1"/>
  <c r="EF53" i="1"/>
  <c r="EG53" i="1"/>
  <c r="DL53" i="1"/>
  <c r="DM53" i="1"/>
  <c r="ED53" i="1"/>
  <c r="DJ53" i="1"/>
  <c r="DK53" i="1"/>
  <c r="EB53" i="1"/>
  <c r="EC53" i="1"/>
  <c r="DH53" i="1"/>
  <c r="DI53" i="1"/>
  <c r="DZ53" i="1"/>
  <c r="EA53" i="1"/>
  <c r="DF53" i="1"/>
  <c r="DG53" i="1"/>
  <c r="DX53" i="1"/>
  <c r="DY53" i="1"/>
  <c r="DV53" i="1"/>
  <c r="DW53" i="1"/>
  <c r="DT53" i="1"/>
  <c r="DU53" i="1"/>
  <c r="DR53" i="1"/>
  <c r="DS53" i="1"/>
  <c r="DD52" i="1"/>
  <c r="DP52" i="1"/>
  <c r="DE52" i="1"/>
  <c r="DQ52" i="1"/>
  <c r="EH52" i="1"/>
  <c r="EI52" i="1"/>
  <c r="DN52" i="1"/>
  <c r="DO52" i="1"/>
  <c r="EF52" i="1"/>
  <c r="EG52" i="1"/>
  <c r="DL52" i="1"/>
  <c r="DM52" i="1"/>
  <c r="ED52" i="1"/>
  <c r="DJ52" i="1"/>
  <c r="DK52" i="1"/>
  <c r="EB52" i="1"/>
  <c r="EC52" i="1"/>
  <c r="DH52" i="1"/>
  <c r="DI52" i="1"/>
  <c r="DZ52" i="1"/>
  <c r="EA52" i="1"/>
  <c r="DF52" i="1"/>
  <c r="DG52" i="1"/>
  <c r="DX52" i="1"/>
  <c r="DY52" i="1"/>
  <c r="DV52" i="1"/>
  <c r="DW52" i="1"/>
  <c r="DT52" i="1"/>
  <c r="DU52" i="1"/>
  <c r="DR52" i="1"/>
  <c r="DS52" i="1"/>
  <c r="DD51" i="1"/>
  <c r="DP51" i="1"/>
  <c r="DE51" i="1"/>
  <c r="DQ51" i="1"/>
  <c r="EH51" i="1"/>
  <c r="EI51" i="1"/>
  <c r="DN51" i="1"/>
  <c r="DO51" i="1"/>
  <c r="EF51" i="1"/>
  <c r="EG51" i="1"/>
  <c r="DL51" i="1"/>
  <c r="DM51" i="1"/>
  <c r="ED51" i="1"/>
  <c r="DJ51" i="1"/>
  <c r="DK51" i="1"/>
  <c r="EB51" i="1"/>
  <c r="EC51" i="1"/>
  <c r="DH51" i="1"/>
  <c r="DI51" i="1"/>
  <c r="DZ51" i="1"/>
  <c r="EA51" i="1"/>
  <c r="DF51" i="1"/>
  <c r="DG51" i="1"/>
  <c r="DX51" i="1"/>
  <c r="DY51" i="1"/>
  <c r="DV51" i="1"/>
  <c r="DW51" i="1"/>
  <c r="DT51" i="1"/>
  <c r="DU51" i="1"/>
  <c r="DR51" i="1"/>
  <c r="DS51" i="1"/>
  <c r="DD50" i="1"/>
  <c r="DP50" i="1"/>
  <c r="DE50" i="1"/>
  <c r="DQ50" i="1"/>
  <c r="EH50" i="1"/>
  <c r="EI50" i="1"/>
  <c r="DN50" i="1"/>
  <c r="DO50" i="1"/>
  <c r="EF50" i="1"/>
  <c r="EG50" i="1"/>
  <c r="DL50" i="1"/>
  <c r="DM50" i="1"/>
  <c r="ED50" i="1"/>
  <c r="DJ50" i="1"/>
  <c r="DK50" i="1"/>
  <c r="EB50" i="1"/>
  <c r="EC50" i="1"/>
  <c r="DH50" i="1"/>
  <c r="DI50" i="1"/>
  <c r="DZ50" i="1"/>
  <c r="EA50" i="1"/>
  <c r="DF50" i="1"/>
  <c r="DG50" i="1"/>
  <c r="DX50" i="1"/>
  <c r="DY50" i="1"/>
  <c r="DV50" i="1"/>
  <c r="DW50" i="1"/>
  <c r="DT50" i="1"/>
  <c r="DU50" i="1"/>
  <c r="DR50" i="1"/>
  <c r="DS50" i="1"/>
  <c r="DD49" i="1"/>
  <c r="DP49" i="1"/>
  <c r="DE49" i="1"/>
  <c r="DQ49" i="1"/>
  <c r="EH49" i="1"/>
  <c r="EI49" i="1"/>
  <c r="DN49" i="1"/>
  <c r="DO49" i="1"/>
  <c r="EF49" i="1"/>
  <c r="EG49" i="1"/>
  <c r="DL49" i="1"/>
  <c r="DM49" i="1"/>
  <c r="ED49" i="1"/>
  <c r="DJ49" i="1"/>
  <c r="DK49" i="1"/>
  <c r="EB49" i="1"/>
  <c r="EC49" i="1"/>
  <c r="DH49" i="1"/>
  <c r="DI49" i="1"/>
  <c r="DZ49" i="1"/>
  <c r="EA49" i="1"/>
  <c r="DF49" i="1"/>
  <c r="DG49" i="1"/>
  <c r="DX49" i="1"/>
  <c r="DY49" i="1"/>
  <c r="DV49" i="1"/>
  <c r="DW49" i="1"/>
  <c r="DT49" i="1"/>
  <c r="DU49" i="1"/>
  <c r="DR49" i="1"/>
  <c r="DS49" i="1"/>
  <c r="DD48" i="1"/>
  <c r="DP48" i="1"/>
  <c r="DE48" i="1"/>
  <c r="DQ48" i="1"/>
  <c r="EH48" i="1"/>
  <c r="EI48" i="1"/>
  <c r="DN48" i="1"/>
  <c r="DO48" i="1"/>
  <c r="EF48" i="1"/>
  <c r="EG48" i="1"/>
  <c r="DL48" i="1"/>
  <c r="DM48" i="1"/>
  <c r="ED48" i="1"/>
  <c r="DJ48" i="1"/>
  <c r="DK48" i="1"/>
  <c r="EB48" i="1"/>
  <c r="EC48" i="1"/>
  <c r="DH48" i="1"/>
  <c r="DI48" i="1"/>
  <c r="DZ48" i="1"/>
  <c r="EA48" i="1"/>
  <c r="DF48" i="1"/>
  <c r="DG48" i="1"/>
  <c r="DX48" i="1"/>
  <c r="DY48" i="1"/>
  <c r="DV48" i="1"/>
  <c r="DW48" i="1"/>
  <c r="DT48" i="1"/>
  <c r="DU48" i="1"/>
  <c r="DR48" i="1"/>
  <c r="DS48" i="1"/>
  <c r="DD47" i="1"/>
  <c r="DP47" i="1"/>
  <c r="DE47" i="1"/>
  <c r="DQ47" i="1"/>
  <c r="EH47" i="1"/>
  <c r="EI47" i="1"/>
  <c r="DN47" i="1"/>
  <c r="DO47" i="1"/>
  <c r="EF47" i="1"/>
  <c r="EG47" i="1"/>
  <c r="DL47" i="1"/>
  <c r="DM47" i="1"/>
  <c r="ED47" i="1"/>
  <c r="DJ47" i="1"/>
  <c r="DK47" i="1"/>
  <c r="EB47" i="1"/>
  <c r="EC47" i="1"/>
  <c r="DH47" i="1"/>
  <c r="DI47" i="1"/>
  <c r="DZ47" i="1"/>
  <c r="EA47" i="1"/>
  <c r="DF47" i="1"/>
  <c r="DG47" i="1"/>
  <c r="DX47" i="1"/>
  <c r="DY47" i="1"/>
  <c r="DV47" i="1"/>
  <c r="DW47" i="1"/>
  <c r="DT47" i="1"/>
  <c r="DU47" i="1"/>
  <c r="DR47" i="1"/>
  <c r="DS47" i="1"/>
  <c r="DD46" i="1"/>
  <c r="DP46" i="1"/>
  <c r="DE46" i="1"/>
  <c r="DQ46" i="1"/>
  <c r="EH46" i="1"/>
  <c r="EI46" i="1"/>
  <c r="DN46" i="1"/>
  <c r="DO46" i="1"/>
  <c r="EF46" i="1"/>
  <c r="EG46" i="1"/>
  <c r="DL46" i="1"/>
  <c r="DM46" i="1"/>
  <c r="ED46" i="1"/>
  <c r="DJ46" i="1"/>
  <c r="DK46" i="1"/>
  <c r="EB46" i="1"/>
  <c r="EC46" i="1"/>
  <c r="DH46" i="1"/>
  <c r="DI46" i="1"/>
  <c r="DZ46" i="1"/>
  <c r="EA46" i="1"/>
  <c r="DF46" i="1"/>
  <c r="DG46" i="1"/>
  <c r="DX46" i="1"/>
  <c r="DY46" i="1"/>
  <c r="DV46" i="1"/>
  <c r="DW46" i="1"/>
  <c r="DT46" i="1"/>
  <c r="DU46" i="1"/>
  <c r="DR46" i="1"/>
  <c r="DS46" i="1"/>
  <c r="DD45" i="1"/>
  <c r="DP45" i="1"/>
  <c r="DE45" i="1"/>
  <c r="DQ45" i="1"/>
  <c r="EH45" i="1"/>
  <c r="EI45" i="1"/>
  <c r="DN45" i="1"/>
  <c r="DO45" i="1"/>
  <c r="EF45" i="1"/>
  <c r="EG45" i="1"/>
  <c r="DL45" i="1"/>
  <c r="DM45" i="1"/>
  <c r="ED45" i="1"/>
  <c r="DJ45" i="1"/>
  <c r="DK45" i="1"/>
  <c r="EB45" i="1"/>
  <c r="EC45" i="1"/>
  <c r="DH45" i="1"/>
  <c r="DI45" i="1"/>
  <c r="DZ45" i="1"/>
  <c r="EA45" i="1"/>
  <c r="DF45" i="1"/>
  <c r="DG45" i="1"/>
  <c r="DX45" i="1"/>
  <c r="DY45" i="1"/>
  <c r="DV45" i="1"/>
  <c r="DW45" i="1"/>
  <c r="DT45" i="1"/>
  <c r="DU45" i="1"/>
  <c r="DR45" i="1"/>
  <c r="DS45" i="1"/>
  <c r="DD44" i="1"/>
  <c r="DP44" i="1"/>
  <c r="DE44" i="1"/>
  <c r="DQ44" i="1"/>
  <c r="EH44" i="1"/>
  <c r="EI44" i="1"/>
  <c r="DN44" i="1"/>
  <c r="DO44" i="1"/>
  <c r="EF44" i="1"/>
  <c r="EG44" i="1"/>
  <c r="DL44" i="1"/>
  <c r="DM44" i="1"/>
  <c r="ED44" i="1"/>
  <c r="DJ44" i="1"/>
  <c r="DK44" i="1"/>
  <c r="EB44" i="1"/>
  <c r="EC44" i="1"/>
  <c r="DH44" i="1"/>
  <c r="DI44" i="1"/>
  <c r="DZ44" i="1"/>
  <c r="EA44" i="1"/>
  <c r="DF44" i="1"/>
  <c r="DG44" i="1"/>
  <c r="DX44" i="1"/>
  <c r="DY44" i="1"/>
  <c r="DV44" i="1"/>
  <c r="DW44" i="1"/>
  <c r="DT44" i="1"/>
  <c r="DU44" i="1"/>
  <c r="DR44" i="1"/>
  <c r="DS44" i="1"/>
  <c r="DD43" i="1"/>
  <c r="DP43" i="1"/>
  <c r="DE43" i="1"/>
  <c r="DQ43" i="1"/>
  <c r="EH43" i="1"/>
  <c r="EI43" i="1"/>
  <c r="DN43" i="1"/>
  <c r="DO43" i="1"/>
  <c r="EF43" i="1"/>
  <c r="EG43" i="1"/>
  <c r="DL43" i="1"/>
  <c r="DM43" i="1"/>
  <c r="ED43" i="1"/>
  <c r="DJ43" i="1"/>
  <c r="DK43" i="1"/>
  <c r="EB43" i="1"/>
  <c r="EC43" i="1"/>
  <c r="DH43" i="1"/>
  <c r="DI43" i="1"/>
  <c r="DZ43" i="1"/>
  <c r="EA43" i="1"/>
  <c r="DF43" i="1"/>
  <c r="DG43" i="1"/>
  <c r="DX43" i="1"/>
  <c r="DY43" i="1"/>
  <c r="DV43" i="1"/>
  <c r="DW43" i="1"/>
  <c r="DT43" i="1"/>
  <c r="DU43" i="1"/>
  <c r="DR43" i="1"/>
  <c r="DS43" i="1"/>
  <c r="DD42" i="1"/>
  <c r="DP42" i="1"/>
  <c r="DE42" i="1"/>
  <c r="DQ42" i="1"/>
  <c r="EH42" i="1"/>
  <c r="EI42" i="1"/>
  <c r="DN42" i="1"/>
  <c r="DO42" i="1"/>
  <c r="EF42" i="1"/>
  <c r="EG42" i="1"/>
  <c r="DL42" i="1"/>
  <c r="DM42" i="1"/>
  <c r="ED42" i="1"/>
  <c r="EE42" i="1"/>
  <c r="DJ42" i="1"/>
  <c r="DK42" i="1"/>
  <c r="EB42" i="1"/>
  <c r="EC42" i="1"/>
  <c r="DH42" i="1"/>
  <c r="DI42" i="1"/>
  <c r="DZ42" i="1"/>
  <c r="EA42" i="1"/>
  <c r="DF42" i="1"/>
  <c r="DG42" i="1"/>
  <c r="DX42" i="1"/>
  <c r="DY42" i="1"/>
  <c r="DV42" i="1"/>
  <c r="DW42" i="1"/>
  <c r="DT42" i="1"/>
  <c r="DU42" i="1"/>
  <c r="DR42" i="1"/>
  <c r="DS42" i="1"/>
  <c r="DD41" i="1"/>
  <c r="DP41" i="1"/>
  <c r="DE41" i="1"/>
  <c r="DQ41" i="1"/>
  <c r="EH41" i="1"/>
  <c r="EI41" i="1"/>
  <c r="DN41" i="1"/>
  <c r="DO41" i="1"/>
  <c r="EF41" i="1"/>
  <c r="EG41" i="1"/>
  <c r="DL41" i="1"/>
  <c r="DM41" i="1"/>
  <c r="ED41" i="1"/>
  <c r="DJ41" i="1"/>
  <c r="DK41" i="1"/>
  <c r="EB41" i="1"/>
  <c r="EC41" i="1"/>
  <c r="DH41" i="1"/>
  <c r="DI41" i="1"/>
  <c r="DZ41" i="1"/>
  <c r="EA41" i="1"/>
  <c r="DF41" i="1"/>
  <c r="DG41" i="1"/>
  <c r="DX41" i="1"/>
  <c r="DY41" i="1"/>
  <c r="DV41" i="1"/>
  <c r="DW41" i="1"/>
  <c r="DT41" i="1"/>
  <c r="DU41" i="1"/>
  <c r="DR41" i="1"/>
  <c r="DS41" i="1"/>
  <c r="DD40" i="1"/>
  <c r="DP40" i="1"/>
  <c r="DE40" i="1"/>
  <c r="DQ40" i="1"/>
  <c r="EH40" i="1"/>
  <c r="EI40" i="1"/>
  <c r="DN40" i="1"/>
  <c r="DO40" i="1"/>
  <c r="EF40" i="1"/>
  <c r="EG40" i="1"/>
  <c r="DL40" i="1"/>
  <c r="DM40" i="1"/>
  <c r="ED40" i="1"/>
  <c r="DJ40" i="1"/>
  <c r="DK40" i="1"/>
  <c r="EB40" i="1"/>
  <c r="EC40" i="1"/>
  <c r="DH40" i="1"/>
  <c r="DI40" i="1"/>
  <c r="DZ40" i="1"/>
  <c r="EA40" i="1"/>
  <c r="DF40" i="1"/>
  <c r="DG40" i="1"/>
  <c r="DX40" i="1"/>
  <c r="DY40" i="1"/>
  <c r="DV40" i="1"/>
  <c r="DW40" i="1"/>
  <c r="DT40" i="1"/>
  <c r="DU40" i="1"/>
  <c r="DR40" i="1"/>
  <c r="DS40" i="1"/>
  <c r="DD39" i="1"/>
  <c r="DP39" i="1"/>
  <c r="DE39" i="1"/>
  <c r="DQ39" i="1"/>
  <c r="EH39" i="1"/>
  <c r="EI39" i="1"/>
  <c r="DN39" i="1"/>
  <c r="DO39" i="1"/>
  <c r="EF39" i="1"/>
  <c r="EG39" i="1"/>
  <c r="DL39" i="1"/>
  <c r="DM39" i="1"/>
  <c r="ED39" i="1"/>
  <c r="EE39" i="1"/>
  <c r="DJ39" i="1"/>
  <c r="DK39" i="1"/>
  <c r="EB39" i="1"/>
  <c r="EC39" i="1"/>
  <c r="DH39" i="1"/>
  <c r="DI39" i="1"/>
  <c r="DZ39" i="1"/>
  <c r="EA39" i="1"/>
  <c r="DF39" i="1"/>
  <c r="DG39" i="1"/>
  <c r="DX39" i="1"/>
  <c r="DY39" i="1"/>
  <c r="DV39" i="1"/>
  <c r="DW39" i="1"/>
  <c r="DT39" i="1"/>
  <c r="DU39" i="1"/>
  <c r="DR39" i="1"/>
  <c r="DS39" i="1"/>
  <c r="DD38" i="1"/>
  <c r="DP38" i="1"/>
  <c r="DE38" i="1"/>
  <c r="DQ38" i="1"/>
  <c r="EH38" i="1"/>
  <c r="EI38" i="1"/>
  <c r="DN38" i="1"/>
  <c r="DO38" i="1"/>
  <c r="EF38" i="1"/>
  <c r="EG38" i="1"/>
  <c r="DL38" i="1"/>
  <c r="DM38" i="1"/>
  <c r="ED38" i="1"/>
  <c r="EE38" i="1"/>
  <c r="DJ38" i="1"/>
  <c r="DK38" i="1"/>
  <c r="EB38" i="1"/>
  <c r="EC38" i="1"/>
  <c r="DH38" i="1"/>
  <c r="DI38" i="1"/>
  <c r="DZ38" i="1"/>
  <c r="EA38" i="1"/>
  <c r="DF38" i="1"/>
  <c r="DG38" i="1"/>
  <c r="DX38" i="1"/>
  <c r="DY38" i="1"/>
  <c r="DV38" i="1"/>
  <c r="DW38" i="1"/>
  <c r="DT38" i="1"/>
  <c r="DU38" i="1"/>
  <c r="DR38" i="1"/>
  <c r="DS38" i="1"/>
  <c r="DD37" i="1"/>
  <c r="DP37" i="1"/>
  <c r="DE37" i="1"/>
  <c r="DQ37" i="1"/>
  <c r="EH37" i="1"/>
  <c r="EI37" i="1"/>
  <c r="DN37" i="1"/>
  <c r="DO37" i="1"/>
  <c r="EF37" i="1"/>
  <c r="EG37" i="1"/>
  <c r="DL37" i="1"/>
  <c r="DM37" i="1"/>
  <c r="ED37" i="1"/>
  <c r="DJ37" i="1"/>
  <c r="DK37" i="1"/>
  <c r="EB37" i="1"/>
  <c r="EC37" i="1"/>
  <c r="DH37" i="1"/>
  <c r="DI37" i="1"/>
  <c r="DZ37" i="1"/>
  <c r="EA37" i="1"/>
  <c r="DF37" i="1"/>
  <c r="DG37" i="1"/>
  <c r="DX37" i="1"/>
  <c r="DY37" i="1"/>
  <c r="DV37" i="1"/>
  <c r="DW37" i="1"/>
  <c r="DT37" i="1"/>
  <c r="DU37" i="1"/>
  <c r="DR37" i="1"/>
  <c r="DS37" i="1"/>
  <c r="DD36" i="1"/>
  <c r="DP36" i="1"/>
  <c r="DE36" i="1"/>
  <c r="DQ36" i="1"/>
  <c r="EH36" i="1"/>
  <c r="EI36" i="1"/>
  <c r="DN36" i="1"/>
  <c r="DO36" i="1"/>
  <c r="EF36" i="1"/>
  <c r="EG36" i="1"/>
  <c r="DL36" i="1"/>
  <c r="DM36" i="1"/>
  <c r="ED36" i="1"/>
  <c r="DJ36" i="1"/>
  <c r="DK36" i="1"/>
  <c r="EB36" i="1"/>
  <c r="EC36" i="1"/>
  <c r="DH36" i="1"/>
  <c r="DI36" i="1"/>
  <c r="DZ36" i="1"/>
  <c r="EA36" i="1"/>
  <c r="DF36" i="1"/>
  <c r="DG36" i="1"/>
  <c r="DX36" i="1"/>
  <c r="DY36" i="1"/>
  <c r="DV36" i="1"/>
  <c r="DW36" i="1"/>
  <c r="DT36" i="1"/>
  <c r="DU36" i="1"/>
  <c r="DR36" i="1"/>
  <c r="DS36" i="1"/>
  <c r="DD35" i="1"/>
  <c r="DP35" i="1"/>
  <c r="DE35" i="1"/>
  <c r="DQ35" i="1"/>
  <c r="EH35" i="1"/>
  <c r="EI35" i="1"/>
  <c r="DN35" i="1"/>
  <c r="DO35" i="1"/>
  <c r="EF35" i="1"/>
  <c r="EG35" i="1"/>
  <c r="DL35" i="1"/>
  <c r="DM35" i="1"/>
  <c r="ED35" i="1"/>
  <c r="DJ35" i="1"/>
  <c r="DK35" i="1"/>
  <c r="EB35" i="1"/>
  <c r="EC35" i="1"/>
  <c r="DH35" i="1"/>
  <c r="DI35" i="1"/>
  <c r="DZ35" i="1"/>
  <c r="EA35" i="1"/>
  <c r="DF35" i="1"/>
  <c r="DG35" i="1"/>
  <c r="DX35" i="1"/>
  <c r="DY35" i="1"/>
  <c r="DV35" i="1"/>
  <c r="DW35" i="1"/>
  <c r="DT35" i="1"/>
  <c r="DU35" i="1"/>
  <c r="DR35" i="1"/>
  <c r="DS35" i="1"/>
  <c r="DD34" i="1"/>
  <c r="DP34" i="1"/>
  <c r="DE34" i="1"/>
  <c r="DQ34" i="1"/>
  <c r="EH34" i="1"/>
  <c r="EI34" i="1"/>
  <c r="DN34" i="1"/>
  <c r="DO34" i="1"/>
  <c r="EF34" i="1"/>
  <c r="EG34" i="1"/>
  <c r="DL34" i="1"/>
  <c r="DM34" i="1"/>
  <c r="ED34" i="1"/>
  <c r="DJ34" i="1"/>
  <c r="DK34" i="1"/>
  <c r="EB34" i="1"/>
  <c r="EC34" i="1"/>
  <c r="DH34" i="1"/>
  <c r="DI34" i="1"/>
  <c r="DZ34" i="1"/>
  <c r="EA34" i="1"/>
  <c r="DF34" i="1"/>
  <c r="DG34" i="1"/>
  <c r="DX34" i="1"/>
  <c r="DY34" i="1"/>
  <c r="DV34" i="1"/>
  <c r="DW34" i="1"/>
  <c r="DT34" i="1"/>
  <c r="DU34" i="1"/>
  <c r="DR34" i="1"/>
  <c r="DS34" i="1"/>
  <c r="DD33" i="1"/>
  <c r="DP33" i="1"/>
  <c r="DE33" i="1"/>
  <c r="DQ33" i="1"/>
  <c r="EH33" i="1"/>
  <c r="EI33" i="1"/>
  <c r="DN33" i="1"/>
  <c r="DO33" i="1"/>
  <c r="EF33" i="1"/>
  <c r="EG33" i="1"/>
  <c r="DL33" i="1"/>
  <c r="DM33" i="1"/>
  <c r="ED33" i="1"/>
  <c r="DJ33" i="1"/>
  <c r="DK33" i="1"/>
  <c r="EB33" i="1"/>
  <c r="EC33" i="1"/>
  <c r="DH33" i="1"/>
  <c r="DI33" i="1"/>
  <c r="DZ33" i="1"/>
  <c r="EA33" i="1"/>
  <c r="DF33" i="1"/>
  <c r="DG33" i="1"/>
  <c r="DX33" i="1"/>
  <c r="DY33" i="1"/>
  <c r="DV33" i="1"/>
  <c r="DW33" i="1"/>
  <c r="DT33" i="1"/>
  <c r="DU33" i="1"/>
  <c r="DR33" i="1"/>
  <c r="DS33" i="1"/>
  <c r="DD32" i="1"/>
  <c r="DP32" i="1"/>
  <c r="DE32" i="1"/>
  <c r="DQ32" i="1"/>
  <c r="EH32" i="1"/>
  <c r="EI32" i="1"/>
  <c r="DN32" i="1"/>
  <c r="DO32" i="1"/>
  <c r="EF32" i="1"/>
  <c r="EG32" i="1"/>
  <c r="DL32" i="1"/>
  <c r="DM32" i="1"/>
  <c r="ED32" i="1"/>
  <c r="DJ32" i="1"/>
  <c r="DK32" i="1"/>
  <c r="EB32" i="1"/>
  <c r="EC32" i="1"/>
  <c r="DH32" i="1"/>
  <c r="DI32" i="1"/>
  <c r="DZ32" i="1"/>
  <c r="EA32" i="1"/>
  <c r="DF32" i="1"/>
  <c r="DG32" i="1"/>
  <c r="DX32" i="1"/>
  <c r="DY32" i="1"/>
  <c r="DV32" i="1"/>
  <c r="DW32" i="1"/>
  <c r="DT32" i="1"/>
  <c r="DU32" i="1"/>
  <c r="DR32" i="1"/>
  <c r="DS32" i="1"/>
  <c r="DD31" i="1"/>
  <c r="DP31" i="1"/>
  <c r="DE31" i="1"/>
  <c r="DQ31" i="1"/>
  <c r="EH31" i="1"/>
  <c r="EI31" i="1"/>
  <c r="DN31" i="1"/>
  <c r="DO31" i="1"/>
  <c r="EF31" i="1"/>
  <c r="EG31" i="1"/>
  <c r="DL31" i="1"/>
  <c r="DM31" i="1"/>
  <c r="ED31" i="1"/>
  <c r="DJ31" i="1"/>
  <c r="DK31" i="1"/>
  <c r="EB31" i="1"/>
  <c r="EC31" i="1"/>
  <c r="DH31" i="1"/>
  <c r="DI31" i="1"/>
  <c r="DZ31" i="1"/>
  <c r="EA31" i="1"/>
  <c r="DF31" i="1"/>
  <c r="DG31" i="1"/>
  <c r="DX31" i="1"/>
  <c r="DY31" i="1"/>
  <c r="DV31" i="1"/>
  <c r="DW31" i="1"/>
  <c r="DT31" i="1"/>
  <c r="DU31" i="1"/>
  <c r="DR31" i="1"/>
  <c r="DS31" i="1"/>
  <c r="DD30" i="1"/>
  <c r="DP30" i="1"/>
  <c r="DE30" i="1"/>
  <c r="DQ30" i="1"/>
  <c r="EH30" i="1"/>
  <c r="EI30" i="1"/>
  <c r="DN30" i="1"/>
  <c r="DO30" i="1"/>
  <c r="EF30" i="1"/>
  <c r="EG30" i="1"/>
  <c r="DL30" i="1"/>
  <c r="DM30" i="1"/>
  <c r="ED30" i="1"/>
  <c r="DJ30" i="1"/>
  <c r="DK30" i="1"/>
  <c r="EB30" i="1"/>
  <c r="EC30" i="1"/>
  <c r="DH30" i="1"/>
  <c r="DI30" i="1"/>
  <c r="DZ30" i="1"/>
  <c r="EA30" i="1"/>
  <c r="DF30" i="1"/>
  <c r="DG30" i="1"/>
  <c r="DX30" i="1"/>
  <c r="DY30" i="1"/>
  <c r="DV30" i="1"/>
  <c r="DW30" i="1"/>
  <c r="DT30" i="1"/>
  <c r="DU30" i="1"/>
  <c r="DR30" i="1"/>
  <c r="DS30" i="1"/>
  <c r="DD29" i="1"/>
  <c r="DP29" i="1"/>
  <c r="DE29" i="1"/>
  <c r="DQ29" i="1"/>
  <c r="EH29" i="1"/>
  <c r="EI29" i="1"/>
  <c r="DN29" i="1"/>
  <c r="DO29" i="1"/>
  <c r="EF29" i="1"/>
  <c r="EG29" i="1"/>
  <c r="DL29" i="1"/>
  <c r="DM29" i="1"/>
  <c r="ED29" i="1"/>
  <c r="DJ29" i="1"/>
  <c r="DK29" i="1"/>
  <c r="EB29" i="1"/>
  <c r="EC29" i="1"/>
  <c r="DH29" i="1"/>
  <c r="DI29" i="1"/>
  <c r="DZ29" i="1"/>
  <c r="EA29" i="1"/>
  <c r="DF29" i="1"/>
  <c r="DG29" i="1"/>
  <c r="DX29" i="1"/>
  <c r="DY29" i="1"/>
  <c r="DV29" i="1"/>
  <c r="DW29" i="1"/>
  <c r="DT29" i="1"/>
  <c r="DU29" i="1"/>
  <c r="DR29" i="1"/>
  <c r="DS29" i="1"/>
  <c r="DD28" i="1"/>
  <c r="DP28" i="1"/>
  <c r="DE28" i="1"/>
  <c r="DQ28" i="1"/>
  <c r="EH28" i="1"/>
  <c r="EI28" i="1"/>
  <c r="DN28" i="1"/>
  <c r="DO28" i="1"/>
  <c r="EF28" i="1"/>
  <c r="EG28" i="1"/>
  <c r="DL28" i="1"/>
  <c r="DM28" i="1"/>
  <c r="ED28" i="1"/>
  <c r="DJ28" i="1"/>
  <c r="DK28" i="1"/>
  <c r="EB28" i="1"/>
  <c r="EC28" i="1"/>
  <c r="DH28" i="1"/>
  <c r="DI28" i="1"/>
  <c r="DZ28" i="1"/>
  <c r="EA28" i="1"/>
  <c r="DF28" i="1"/>
  <c r="DG28" i="1"/>
  <c r="DX28" i="1"/>
  <c r="DY28" i="1"/>
  <c r="DV28" i="1"/>
  <c r="DW28" i="1"/>
  <c r="DT28" i="1"/>
  <c r="DU28" i="1"/>
  <c r="DR28" i="1"/>
  <c r="DS28" i="1"/>
  <c r="DD27" i="1"/>
  <c r="DP27" i="1"/>
  <c r="DE27" i="1"/>
  <c r="DQ27" i="1"/>
  <c r="EH27" i="1"/>
  <c r="EI27" i="1"/>
  <c r="DN27" i="1"/>
  <c r="DO27" i="1"/>
  <c r="EF27" i="1"/>
  <c r="EG27" i="1"/>
  <c r="DL27" i="1"/>
  <c r="DM27" i="1"/>
  <c r="ED27" i="1"/>
  <c r="DJ27" i="1"/>
  <c r="DK27" i="1"/>
  <c r="EB27" i="1"/>
  <c r="EC27" i="1"/>
  <c r="DH27" i="1"/>
  <c r="DI27" i="1"/>
  <c r="DZ27" i="1"/>
  <c r="EA27" i="1"/>
  <c r="DF27" i="1"/>
  <c r="DG27" i="1"/>
  <c r="DX27" i="1"/>
  <c r="DY27" i="1"/>
  <c r="DV27" i="1"/>
  <c r="DW27" i="1"/>
  <c r="DT27" i="1"/>
  <c r="DU27" i="1"/>
  <c r="DR27" i="1"/>
  <c r="DS27" i="1"/>
  <c r="DD26" i="1"/>
  <c r="DP26" i="1"/>
  <c r="DE26" i="1"/>
  <c r="DQ26" i="1"/>
  <c r="EH26" i="1"/>
  <c r="EI26" i="1"/>
  <c r="DN26" i="1"/>
  <c r="DO26" i="1"/>
  <c r="EF26" i="1"/>
  <c r="EG26" i="1"/>
  <c r="DL26" i="1"/>
  <c r="DM26" i="1"/>
  <c r="ED26" i="1"/>
  <c r="DJ26" i="1"/>
  <c r="DK26" i="1"/>
  <c r="EB26" i="1"/>
  <c r="EC26" i="1"/>
  <c r="DH26" i="1"/>
  <c r="DI26" i="1"/>
  <c r="DZ26" i="1"/>
  <c r="EA26" i="1"/>
  <c r="DF26" i="1"/>
  <c r="DG26" i="1"/>
  <c r="DX26" i="1"/>
  <c r="DY26" i="1"/>
  <c r="DV26" i="1"/>
  <c r="DW26" i="1"/>
  <c r="DT26" i="1"/>
  <c r="DU26" i="1"/>
  <c r="DR26" i="1"/>
  <c r="DS26" i="1"/>
  <c r="DD25" i="1"/>
  <c r="DP25" i="1"/>
  <c r="DE25" i="1"/>
  <c r="DQ25" i="1"/>
  <c r="EH25" i="1"/>
  <c r="EI25" i="1"/>
  <c r="DN25" i="1"/>
  <c r="DO25" i="1"/>
  <c r="EF25" i="1"/>
  <c r="EG25" i="1"/>
  <c r="DL25" i="1"/>
  <c r="DM25" i="1"/>
  <c r="ED25" i="1"/>
  <c r="DJ25" i="1"/>
  <c r="DK25" i="1"/>
  <c r="EB25" i="1"/>
  <c r="EC25" i="1"/>
  <c r="DH25" i="1"/>
  <c r="DI25" i="1"/>
  <c r="DZ25" i="1"/>
  <c r="EA25" i="1"/>
  <c r="DF25" i="1"/>
  <c r="DG25" i="1"/>
  <c r="DX25" i="1"/>
  <c r="DY25" i="1"/>
  <c r="DV25" i="1"/>
  <c r="DW25" i="1"/>
  <c r="DT25" i="1"/>
  <c r="DU25" i="1"/>
  <c r="DR25" i="1"/>
  <c r="DS25" i="1"/>
  <c r="DD24" i="1"/>
  <c r="DP24" i="1"/>
  <c r="DE24" i="1"/>
  <c r="DQ24" i="1"/>
  <c r="EH24" i="1"/>
  <c r="EI24" i="1"/>
  <c r="DN24" i="1"/>
  <c r="DO24" i="1"/>
  <c r="EF24" i="1"/>
  <c r="EG24" i="1"/>
  <c r="DL24" i="1"/>
  <c r="DM24" i="1"/>
  <c r="ED24" i="1"/>
  <c r="DJ24" i="1"/>
  <c r="DK24" i="1"/>
  <c r="EB24" i="1"/>
  <c r="EC24" i="1"/>
  <c r="DH24" i="1"/>
  <c r="DI24" i="1"/>
  <c r="DZ24" i="1"/>
  <c r="EA24" i="1"/>
  <c r="DF24" i="1"/>
  <c r="DG24" i="1"/>
  <c r="DX24" i="1"/>
  <c r="DY24" i="1"/>
  <c r="DV24" i="1"/>
  <c r="DW24" i="1"/>
  <c r="DT24" i="1"/>
  <c r="DU24" i="1"/>
  <c r="DR24" i="1"/>
  <c r="DS24" i="1"/>
  <c r="DD23" i="1"/>
  <c r="DP23" i="1"/>
  <c r="DE23" i="1"/>
  <c r="DQ23" i="1"/>
  <c r="EH23" i="1"/>
  <c r="EI23" i="1"/>
  <c r="DN23" i="1"/>
  <c r="DO23" i="1"/>
  <c r="EF23" i="1"/>
  <c r="EG23" i="1"/>
  <c r="DL23" i="1"/>
  <c r="DM23" i="1"/>
  <c r="ED23" i="1"/>
  <c r="DJ23" i="1"/>
  <c r="DK23" i="1"/>
  <c r="EB23" i="1"/>
  <c r="EC23" i="1"/>
  <c r="DH23" i="1"/>
  <c r="DI23" i="1"/>
  <c r="DZ23" i="1"/>
  <c r="EA23" i="1"/>
  <c r="DF23" i="1"/>
  <c r="DG23" i="1"/>
  <c r="DX23" i="1"/>
  <c r="DY23" i="1"/>
  <c r="DV23" i="1"/>
  <c r="DW23" i="1"/>
  <c r="DT23" i="1"/>
  <c r="DU23" i="1"/>
  <c r="DR23" i="1"/>
  <c r="DS23" i="1"/>
  <c r="DD22" i="1"/>
  <c r="DP22" i="1"/>
  <c r="DE22" i="1"/>
  <c r="DQ22" i="1"/>
  <c r="EH22" i="1"/>
  <c r="EI22" i="1"/>
  <c r="DN22" i="1"/>
  <c r="DO22" i="1"/>
  <c r="EF22" i="1"/>
  <c r="EG22" i="1"/>
  <c r="DL22" i="1"/>
  <c r="DM22" i="1"/>
  <c r="ED22" i="1"/>
  <c r="DJ22" i="1"/>
  <c r="DK22" i="1"/>
  <c r="EB22" i="1"/>
  <c r="EC22" i="1"/>
  <c r="DH22" i="1"/>
  <c r="DI22" i="1"/>
  <c r="DZ22" i="1"/>
  <c r="EA22" i="1"/>
  <c r="DF22" i="1"/>
  <c r="DG22" i="1"/>
  <c r="DX22" i="1"/>
  <c r="DY22" i="1"/>
  <c r="DV22" i="1"/>
  <c r="DW22" i="1"/>
  <c r="DT22" i="1"/>
  <c r="DU22" i="1"/>
  <c r="DR22" i="1"/>
  <c r="DS22" i="1"/>
  <c r="DD21" i="1"/>
  <c r="DP21" i="1"/>
  <c r="DE21" i="1"/>
  <c r="DQ21" i="1"/>
  <c r="EH21" i="1"/>
  <c r="EI21" i="1"/>
  <c r="DN21" i="1"/>
  <c r="DO21" i="1"/>
  <c r="EF21" i="1"/>
  <c r="EG21" i="1"/>
  <c r="DL21" i="1"/>
  <c r="DM21" i="1"/>
  <c r="ED21" i="1"/>
  <c r="DJ21" i="1"/>
  <c r="DK21" i="1"/>
  <c r="EB21" i="1"/>
  <c r="EC21" i="1"/>
  <c r="DH21" i="1"/>
  <c r="DI21" i="1"/>
  <c r="DZ21" i="1"/>
  <c r="EA21" i="1"/>
  <c r="DF21" i="1"/>
  <c r="DG21" i="1"/>
  <c r="DX21" i="1"/>
  <c r="DY21" i="1"/>
  <c r="DV21" i="1"/>
  <c r="DW21" i="1"/>
  <c r="DT21" i="1"/>
  <c r="DU21" i="1"/>
  <c r="DR21" i="1"/>
  <c r="DS21" i="1"/>
  <c r="DD20" i="1"/>
  <c r="DP20" i="1"/>
  <c r="DE20" i="1"/>
  <c r="DQ20" i="1"/>
  <c r="EH20" i="1"/>
  <c r="EI20" i="1"/>
  <c r="DN20" i="1"/>
  <c r="DO20" i="1"/>
  <c r="EF20" i="1"/>
  <c r="EG20" i="1"/>
  <c r="DL20" i="1"/>
  <c r="DM20" i="1"/>
  <c r="ED20" i="1"/>
  <c r="DJ20" i="1"/>
  <c r="DK20" i="1"/>
  <c r="EB20" i="1"/>
  <c r="EC20" i="1"/>
  <c r="DH20" i="1"/>
  <c r="DI20" i="1"/>
  <c r="DZ20" i="1"/>
  <c r="EA20" i="1"/>
  <c r="DF20" i="1"/>
  <c r="DG20" i="1"/>
  <c r="DX20" i="1"/>
  <c r="DY20" i="1"/>
  <c r="DV20" i="1"/>
  <c r="DW20" i="1"/>
  <c r="DT20" i="1"/>
  <c r="DU20" i="1"/>
  <c r="DR20" i="1"/>
  <c r="DS20" i="1"/>
  <c r="DD19" i="1"/>
  <c r="DP19" i="1"/>
  <c r="DE19" i="1"/>
  <c r="DQ19" i="1"/>
  <c r="EH19" i="1"/>
  <c r="EI19" i="1"/>
  <c r="DN19" i="1"/>
  <c r="DO19" i="1"/>
  <c r="EF19" i="1"/>
  <c r="EG19" i="1"/>
  <c r="DL19" i="1"/>
  <c r="DM19" i="1"/>
  <c r="ED19" i="1"/>
  <c r="DJ19" i="1"/>
  <c r="DK19" i="1"/>
  <c r="EB19" i="1"/>
  <c r="EC19" i="1"/>
  <c r="DH19" i="1"/>
  <c r="DI19" i="1"/>
  <c r="DZ19" i="1"/>
  <c r="EA19" i="1"/>
  <c r="DF19" i="1"/>
  <c r="DG19" i="1"/>
  <c r="DX19" i="1"/>
  <c r="DY19" i="1"/>
  <c r="DV19" i="1"/>
  <c r="DW19" i="1"/>
  <c r="DT19" i="1"/>
  <c r="DU19" i="1"/>
  <c r="DR19" i="1"/>
  <c r="DS19" i="1"/>
  <c r="DD18" i="1"/>
  <c r="DP18" i="1"/>
  <c r="DE18" i="1"/>
  <c r="DQ18" i="1"/>
  <c r="EH18" i="1"/>
  <c r="EI18" i="1"/>
  <c r="DN18" i="1"/>
  <c r="DO18" i="1"/>
  <c r="EF18" i="1"/>
  <c r="EG18" i="1"/>
  <c r="DL18" i="1"/>
  <c r="DM18" i="1"/>
  <c r="ED18" i="1"/>
  <c r="DJ18" i="1"/>
  <c r="DK18" i="1"/>
  <c r="EB18" i="1"/>
  <c r="EC18" i="1"/>
  <c r="DH18" i="1"/>
  <c r="DI18" i="1"/>
  <c r="DZ18" i="1"/>
  <c r="EA18" i="1"/>
  <c r="DF18" i="1"/>
  <c r="DG18" i="1"/>
  <c r="DX18" i="1"/>
  <c r="DY18" i="1"/>
  <c r="DV18" i="1"/>
  <c r="DW18" i="1"/>
  <c r="DT18" i="1"/>
  <c r="DU18" i="1"/>
  <c r="DR18" i="1"/>
  <c r="DS18" i="1"/>
  <c r="DD17" i="1"/>
  <c r="DP17" i="1"/>
  <c r="DE17" i="1"/>
  <c r="DQ17" i="1"/>
  <c r="EH17" i="1"/>
  <c r="EI17" i="1"/>
  <c r="DN17" i="1"/>
  <c r="DO17" i="1"/>
  <c r="EF17" i="1"/>
  <c r="EG17" i="1"/>
  <c r="DL17" i="1"/>
  <c r="DM17" i="1"/>
  <c r="ED17" i="1"/>
  <c r="DJ17" i="1"/>
  <c r="DK17" i="1"/>
  <c r="EB17" i="1"/>
  <c r="EC17" i="1"/>
  <c r="DH17" i="1"/>
  <c r="DI17" i="1"/>
  <c r="DZ17" i="1"/>
  <c r="EA17" i="1"/>
  <c r="DF17" i="1"/>
  <c r="DG17" i="1"/>
  <c r="DX17" i="1"/>
  <c r="DY17" i="1"/>
  <c r="DV17" i="1"/>
  <c r="DW17" i="1"/>
  <c r="DT17" i="1"/>
  <c r="DU17" i="1"/>
  <c r="DR17" i="1"/>
  <c r="DS17" i="1"/>
  <c r="DD16" i="1"/>
  <c r="DP16" i="1"/>
  <c r="DE16" i="1"/>
  <c r="DQ16" i="1"/>
  <c r="EH16" i="1"/>
  <c r="EI16" i="1"/>
  <c r="DN16" i="1"/>
  <c r="DO16" i="1"/>
  <c r="EF16" i="1"/>
  <c r="EG16" i="1"/>
  <c r="DL16" i="1"/>
  <c r="DM16" i="1"/>
  <c r="ED16" i="1"/>
  <c r="DJ16" i="1"/>
  <c r="DK16" i="1"/>
  <c r="EB16" i="1"/>
  <c r="EC16" i="1"/>
  <c r="DH16" i="1"/>
  <c r="DI16" i="1"/>
  <c r="DZ16" i="1"/>
  <c r="EA16" i="1"/>
  <c r="DF16" i="1"/>
  <c r="DG16" i="1"/>
  <c r="DX16" i="1"/>
  <c r="DY16" i="1"/>
  <c r="DV16" i="1"/>
  <c r="DW16" i="1"/>
  <c r="DT16" i="1"/>
  <c r="DU16" i="1"/>
  <c r="DR16" i="1"/>
  <c r="DS16" i="1"/>
  <c r="DD15" i="1"/>
  <c r="DP15" i="1"/>
  <c r="DE15" i="1"/>
  <c r="DQ15" i="1"/>
  <c r="EH15" i="1"/>
  <c r="EI15" i="1"/>
  <c r="DN15" i="1"/>
  <c r="DO15" i="1"/>
  <c r="EF15" i="1"/>
  <c r="EG15" i="1"/>
  <c r="DL15" i="1"/>
  <c r="DM15" i="1"/>
  <c r="ED15" i="1"/>
  <c r="DJ15" i="1"/>
  <c r="DK15" i="1"/>
  <c r="EB15" i="1"/>
  <c r="EC15" i="1"/>
  <c r="DH15" i="1"/>
  <c r="DI15" i="1"/>
  <c r="DZ15" i="1"/>
  <c r="EA15" i="1"/>
  <c r="DF15" i="1"/>
  <c r="DG15" i="1"/>
  <c r="DX15" i="1"/>
  <c r="DY15" i="1"/>
  <c r="DV15" i="1"/>
  <c r="DW15" i="1"/>
  <c r="DT15" i="1"/>
  <c r="DU15" i="1"/>
  <c r="DR15" i="1"/>
  <c r="DS15" i="1"/>
  <c r="DD14" i="1"/>
  <c r="DP14" i="1"/>
  <c r="DE14" i="1"/>
  <c r="DQ14" i="1"/>
  <c r="EH14" i="1"/>
  <c r="EI14" i="1"/>
  <c r="DN14" i="1"/>
  <c r="DO14" i="1"/>
  <c r="EF14" i="1"/>
  <c r="EG14" i="1"/>
  <c r="DL14" i="1"/>
  <c r="DM14" i="1"/>
  <c r="ED14" i="1"/>
  <c r="DJ14" i="1"/>
  <c r="DK14" i="1"/>
  <c r="EB14" i="1"/>
  <c r="EC14" i="1"/>
  <c r="DH14" i="1"/>
  <c r="DI14" i="1"/>
  <c r="DZ14" i="1"/>
  <c r="EA14" i="1"/>
  <c r="DF14" i="1"/>
  <c r="DG14" i="1"/>
  <c r="DX14" i="1"/>
  <c r="DY14" i="1"/>
  <c r="DV14" i="1"/>
  <c r="DW14" i="1"/>
  <c r="DT14" i="1"/>
  <c r="DU14" i="1"/>
  <c r="DR14" i="1"/>
  <c r="DS14" i="1"/>
  <c r="DD13" i="1"/>
  <c r="DP13" i="1"/>
  <c r="DE13" i="1"/>
  <c r="DQ13" i="1"/>
  <c r="EH13" i="1"/>
  <c r="EI13" i="1"/>
  <c r="DN13" i="1"/>
  <c r="DO13" i="1"/>
  <c r="EF13" i="1"/>
  <c r="EG13" i="1"/>
  <c r="DL13" i="1"/>
  <c r="DM13" i="1"/>
  <c r="ED13" i="1"/>
  <c r="DJ13" i="1"/>
  <c r="DK13" i="1"/>
  <c r="EB13" i="1"/>
  <c r="EC13" i="1"/>
  <c r="DH13" i="1"/>
  <c r="DI13" i="1"/>
  <c r="DZ13" i="1"/>
  <c r="EA13" i="1"/>
  <c r="DF13" i="1"/>
  <c r="DG13" i="1"/>
  <c r="DX13" i="1"/>
  <c r="DY13" i="1"/>
  <c r="DV13" i="1"/>
  <c r="DW13" i="1"/>
  <c r="DT13" i="1"/>
  <c r="DU13" i="1"/>
  <c r="DR13" i="1"/>
  <c r="DS13" i="1"/>
  <c r="DD12" i="1"/>
  <c r="DP12" i="1"/>
  <c r="DE12" i="1"/>
  <c r="DQ12" i="1"/>
  <c r="EH12" i="1"/>
  <c r="EI12" i="1"/>
  <c r="DN12" i="1"/>
  <c r="DO12" i="1"/>
  <c r="EF12" i="1"/>
  <c r="EG12" i="1"/>
  <c r="DL12" i="1"/>
  <c r="DM12" i="1"/>
  <c r="ED12" i="1"/>
  <c r="DJ12" i="1"/>
  <c r="DK12" i="1"/>
  <c r="EB12" i="1"/>
  <c r="EC12" i="1"/>
  <c r="DH12" i="1"/>
  <c r="DI12" i="1"/>
  <c r="DZ12" i="1"/>
  <c r="EA12" i="1"/>
  <c r="DF12" i="1"/>
  <c r="DG12" i="1"/>
  <c r="DX12" i="1"/>
  <c r="DY12" i="1"/>
  <c r="DV12" i="1"/>
  <c r="DW12" i="1"/>
  <c r="DT12" i="1"/>
  <c r="DU12" i="1"/>
  <c r="DR12" i="1"/>
  <c r="DS12" i="1"/>
</calcChain>
</file>

<file path=xl/sharedStrings.xml><?xml version="1.0" encoding="utf-8"?>
<sst xmlns="http://schemas.openxmlformats.org/spreadsheetml/2006/main" count="784" uniqueCount="96">
  <si>
    <t>Nolikuma par sabiedriskā pasūtījuma finansējuma izlietojuma un atskaitīšanās principiem 
Pielikums Nr.1 "Sabiedriskā pasūtījuma plāns un izpilde"</t>
  </si>
  <si>
    <t xml:space="preserve">Sabiedriskā pasūtījuma plāns un izpilde 2022.gadā 
VSIA Latvijas Radio </t>
  </si>
  <si>
    <t>Žanri</t>
  </si>
  <si>
    <t>Programma/ Kanāls</t>
  </si>
  <si>
    <t>I ceturksnī</t>
  </si>
  <si>
    <t>II ceturksnī</t>
  </si>
  <si>
    <t>III ceturksnī</t>
  </si>
  <si>
    <t>IV ceturksnī</t>
  </si>
  <si>
    <t>2022.gads KOPĀ</t>
  </si>
  <si>
    <t>Pārskata perioda 6, 9, 12 mēnešu</t>
  </si>
  <si>
    <t>Pārskata perioda (3, 6, 9, 12 mēnešu) izmaiņas</t>
  </si>
  <si>
    <t>Nr.p.k.</t>
  </si>
  <si>
    <t>Hronometrāža</t>
  </si>
  <si>
    <t>Kopējie izdevumi</t>
  </si>
  <si>
    <t>Kopējie izdevumi (pēc PZA)</t>
  </si>
  <si>
    <t>tai skaitā</t>
  </si>
  <si>
    <t>1 stundas tiešās izmaksas</t>
  </si>
  <si>
    <t xml:space="preserve">tai skaitā </t>
  </si>
  <si>
    <t>tajā skaitā</t>
  </si>
  <si>
    <t>1stundas tiešās izmaksas</t>
  </si>
  <si>
    <t>Dotācija</t>
  </si>
  <si>
    <t>Līdzfinansējumi</t>
  </si>
  <si>
    <t>Ilgums</t>
  </si>
  <si>
    <t>Īpatsvars no programmas kopējā raidapjoma</t>
  </si>
  <si>
    <t>Tiešās izmaksas</t>
  </si>
  <si>
    <t>Netiešās izmaksas</t>
  </si>
  <si>
    <t>Līdzfinansējumi***</t>
  </si>
  <si>
    <t>Kopējās tiešās izmaksas</t>
  </si>
  <si>
    <t>Kopējās netiešās izmaksas</t>
  </si>
  <si>
    <t>Plāns</t>
  </si>
  <si>
    <t xml:space="preserve">Izpilde </t>
  </si>
  <si>
    <t>Izpilde</t>
  </si>
  <si>
    <t xml:space="preserve">Plāns </t>
  </si>
  <si>
    <t>Plāns "-" Izpilde</t>
  </si>
  <si>
    <t>stundas</t>
  </si>
  <si>
    <t>%</t>
  </si>
  <si>
    <t>Euro</t>
  </si>
  <si>
    <t>EUR</t>
  </si>
  <si>
    <t xml:space="preserve">stundas </t>
  </si>
  <si>
    <t>I</t>
  </si>
  <si>
    <t xml:space="preserve">Ziņas </t>
  </si>
  <si>
    <t>LR1</t>
  </si>
  <si>
    <t>LR2</t>
  </si>
  <si>
    <t>LR3</t>
  </si>
  <si>
    <t>LR4</t>
  </si>
  <si>
    <t>LR5</t>
  </si>
  <si>
    <t>Informatīvi analītiskie, sabiedriski politiskie raidījumi</t>
  </si>
  <si>
    <t>Latgales MMS</t>
  </si>
  <si>
    <t>Pētnieciskie raidījumi</t>
  </si>
  <si>
    <t>Sports</t>
  </si>
  <si>
    <t>Bērnu, pusaudžu un jauniešu raidījumi</t>
  </si>
  <si>
    <t>Vērtību orientējošie, kultūras  raidījumi</t>
  </si>
  <si>
    <t>Izglītojošie un zinātnes raidījumi</t>
  </si>
  <si>
    <t>Izklaidējošie raidījumi</t>
  </si>
  <si>
    <t>Mūzika</t>
  </si>
  <si>
    <t>Kopā pa žanriem (I)</t>
  </si>
  <si>
    <t>II</t>
  </si>
  <si>
    <t>Iepirktās filmas, ekranizējumi, raidījumi</t>
  </si>
  <si>
    <t>x</t>
  </si>
  <si>
    <t>Citi (Saeimas plenārsēdes)</t>
  </si>
  <si>
    <t>LR6</t>
  </si>
  <si>
    <t>Kopā (I+II)</t>
  </si>
  <si>
    <t>III</t>
  </si>
  <si>
    <t>Atkārtojumi (tai skaitā)</t>
  </si>
  <si>
    <t>IV</t>
  </si>
  <si>
    <t>Pašreklāma</t>
  </si>
  <si>
    <t>V</t>
  </si>
  <si>
    <t>Kultūras paziņojumi</t>
  </si>
  <si>
    <t>Sociālie un citi paziņojumi</t>
  </si>
  <si>
    <t>VI</t>
  </si>
  <si>
    <t>Apraides izmaksas</t>
  </si>
  <si>
    <t>Kopā lineārais saturs (I-VI)</t>
  </si>
  <si>
    <t>VII</t>
  </si>
  <si>
    <t>Ārpus ētera projekti (pasākumi u.c.)</t>
  </si>
  <si>
    <t>VIII</t>
  </si>
  <si>
    <t>Digitālā satura veidošana (sociālie mediji, platformas, tehnoloģijas u.c.)</t>
  </si>
  <si>
    <t>Satura veidošana LSM.LV</t>
  </si>
  <si>
    <t>Cits</t>
  </si>
  <si>
    <t>Kopā digitālais saturs (VIII)</t>
  </si>
  <si>
    <t>KOPĀ visas satura izmaksas (I-VIII)</t>
  </si>
  <si>
    <t>Tajā skaitā kopā pa programmām:</t>
  </si>
  <si>
    <t>Latgales reģionālā apraide</t>
  </si>
  <si>
    <t>Uzņēmuma vadītājs: U.Klapkalne, S.Dika- Bokmeldere</t>
  </si>
  <si>
    <t>Sagatavoja: I.Irkle</t>
  </si>
  <si>
    <t>raidstundas</t>
  </si>
  <si>
    <t>tiešās</t>
  </si>
  <si>
    <t>DOKUMENTS PARAKSTĪTS AR DROŠU ELEKTRONISKO PARAKSTU UN SATUR LAIKA ZĪMOGU</t>
  </si>
  <si>
    <t>Piezīmes. </t>
  </si>
  <si>
    <r>
      <rPr>
        <vertAlign val="superscript"/>
        <sz val="9"/>
        <rFont val="Times New Roman"/>
        <family val="1"/>
        <charset val="186"/>
      </rPr>
      <t>1</t>
    </r>
    <r>
      <rPr>
        <sz val="9"/>
        <rFont val="Times New Roman"/>
        <family val="1"/>
      </rPr>
      <t xml:space="preserve"> atskaitoties par aktuālo ceturksni, informācija sniedzama arī par pārējiem ceturkšņiem</t>
    </r>
  </si>
  <si>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</rPr>
      <t xml:space="preserve"> papildus atskaitei tiek pievienota informācija par attiecīgo līdzfinansējumu avotiem</t>
    </r>
  </si>
  <si>
    <r>
      <rPr>
        <vertAlign val="superscript"/>
        <sz val="9"/>
        <rFont val="Times New Roman"/>
        <family val="1"/>
        <charset val="186"/>
      </rPr>
      <t>3</t>
    </r>
    <r>
      <rPr>
        <sz val="9"/>
        <rFont val="Times New Roman"/>
        <family val="1"/>
      </rPr>
      <t xml:space="preserve"> cita satura izmaksas (norādīt saturu)</t>
    </r>
  </si>
  <si>
    <r>
      <rPr>
        <vertAlign val="superscript"/>
        <sz val="9"/>
        <rFont val="Times New Roman"/>
        <family val="1"/>
        <charset val="186"/>
      </rPr>
      <t>4</t>
    </r>
    <r>
      <rPr>
        <sz val="9"/>
        <rFont val="Times New Roman"/>
        <family val="1"/>
      </rPr>
      <t xml:space="preserve"> sākot no 2. atkārtojuma gada laikā</t>
    </r>
  </si>
  <si>
    <r>
      <rPr>
        <vertAlign val="superscript"/>
        <sz val="9"/>
        <rFont val="Times New Roman"/>
        <family val="1"/>
        <charset val="186"/>
      </rPr>
      <t>5</t>
    </r>
    <r>
      <rPr>
        <sz val="9"/>
        <rFont val="Times New Roman"/>
        <family val="1"/>
      </rPr>
      <t xml:space="preserve"> iekļauj digitālā un multimediālā satura veidošanas izmaksas, arī tās, kas papildina lineāro saturu. Aizpilda ņemot vērā LR un LTV finanšu sistēmas uzskaites iespējas</t>
    </r>
  </si>
  <si>
    <r>
      <rPr>
        <vertAlign val="superscript"/>
        <sz val="9"/>
        <rFont val="Times New Roman"/>
        <family val="1"/>
        <charset val="186"/>
      </rPr>
      <t>6</t>
    </r>
    <r>
      <rPr>
        <sz val="9"/>
        <rFont val="Times New Roman"/>
        <family val="1"/>
      </rPr>
      <t xml:space="preserve"> aizpilda, kad iespējams nodalīt lsm.lv izmaksas no citām digitālā satura izmaksām </t>
    </r>
  </si>
  <si>
    <r>
      <rPr>
        <vertAlign val="superscript"/>
        <sz val="9"/>
        <rFont val="Times New Roman"/>
        <family val="1"/>
        <charset val="186"/>
      </rPr>
      <t>7</t>
    </r>
    <r>
      <rPr>
        <sz val="9"/>
        <rFont val="Times New Roman"/>
        <family val="1"/>
      </rPr>
      <t xml:space="preserve"> minēt digitālās platformas nosaukumu</t>
    </r>
  </si>
  <si>
    <t>v_29092022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</si>
</sst>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%"/>
    <numFmt numFmtId="167" formatCode="#,##0.00000000"/>
  </numFmts>
  <fonts count="13" x14ac:knownFonts="1"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2"/>
      <name val="Arial"/>
      <family val="2"/>
      <charset val="186"/>
    </font>
    <font>
      <b/>
      <sz val="16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5">
    <xf numFmtId="0" fontId="0" fillId="0" borderId="0" xfId="0"/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0" borderId="1" xfId="0" applyBorder="1"/>
    <xf numFmtId="0" fontId="2" fillId="2" borderId="0" xfId="0" applyFont="1" applyFill="1"/>
    <xf numFmtId="3" fontId="0" fillId="2" borderId="0" xfId="0" applyNumberFormat="1" applyFill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0" fontId="0" fillId="2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0" fillId="4" borderId="30" xfId="0" applyNumberFormat="1" applyFill="1" applyBorder="1" applyAlignment="1">
      <alignment horizontal="center" wrapText="1"/>
    </xf>
    <xf numFmtId="164" fontId="0" fillId="4" borderId="31" xfId="0" applyNumberFormat="1" applyFill="1" applyBorder="1" applyAlignment="1">
      <alignment horizontal="center" wrapText="1"/>
    </xf>
    <xf numFmtId="0" fontId="0" fillId="4" borderId="31" xfId="0" applyFill="1" applyBorder="1" applyAlignment="1">
      <alignment horizontal="center" wrapText="1"/>
    </xf>
    <xf numFmtId="165" fontId="0" fillId="4" borderId="31" xfId="0" applyNumberFormat="1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3" fontId="0" fillId="4" borderId="17" xfId="0" applyNumberFormat="1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3" fontId="0" fillId="4" borderId="31" xfId="0" applyNumberFormat="1" applyFill="1" applyBorder="1" applyAlignment="1">
      <alignment horizontal="center" wrapText="1"/>
    </xf>
    <xf numFmtId="0" fontId="0" fillId="4" borderId="32" xfId="0" applyFill="1" applyBorder="1" applyAlignment="1">
      <alignment horizontal="center" wrapText="1"/>
    </xf>
    <xf numFmtId="0" fontId="0" fillId="4" borderId="30" xfId="0" applyFill="1" applyBorder="1" applyAlignment="1">
      <alignment horizontal="center" wrapText="1"/>
    </xf>
    <xf numFmtId="0" fontId="0" fillId="4" borderId="33" xfId="0" applyFill="1" applyBorder="1" applyAlignment="1">
      <alignment horizontal="center" vertical="center" wrapText="1"/>
    </xf>
    <xf numFmtId="164" fontId="0" fillId="4" borderId="34" xfId="0" applyNumberForma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164" fontId="0" fillId="4" borderId="39" xfId="0" applyNumberFormat="1" applyFill="1" applyBorder="1" applyAlignment="1">
      <alignment horizontal="center"/>
    </xf>
    <xf numFmtId="164" fontId="0" fillId="4" borderId="40" xfId="0" applyNumberForma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165" fontId="0" fillId="4" borderId="40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 wrapText="1"/>
    </xf>
    <xf numFmtId="0" fontId="0" fillId="4" borderId="40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41" xfId="0" applyFill="1" applyBorder="1" applyAlignment="1">
      <alignment horizontal="center" wrapText="1"/>
    </xf>
    <xf numFmtId="3" fontId="0" fillId="4" borderId="42" xfId="0" applyNumberFormat="1" applyFill="1" applyBorder="1" applyAlignment="1">
      <alignment horizontal="center" wrapText="1"/>
    </xf>
    <xf numFmtId="3" fontId="0" fillId="4" borderId="40" xfId="0" applyNumberFormat="1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3" fontId="0" fillId="4" borderId="43" xfId="0" applyNumberFormat="1" applyFill="1" applyBorder="1" applyAlignment="1">
      <alignment horizontal="center" wrapText="1"/>
    </xf>
    <xf numFmtId="3" fontId="0" fillId="4" borderId="41" xfId="0" applyNumberFormat="1" applyFill="1" applyBorder="1" applyAlignment="1">
      <alignment horizontal="center" wrapText="1"/>
    </xf>
    <xf numFmtId="3" fontId="0" fillId="4" borderId="44" xfId="0" applyNumberFormat="1" applyFill="1" applyBorder="1" applyAlignment="1">
      <alignment horizontal="center" wrapText="1"/>
    </xf>
    <xf numFmtId="0" fontId="0" fillId="4" borderId="42" xfId="0" applyFill="1" applyBorder="1" applyAlignment="1">
      <alignment horizontal="center" wrapText="1"/>
    </xf>
    <xf numFmtId="0" fontId="0" fillId="4" borderId="39" xfId="0" applyFill="1" applyBorder="1" applyAlignment="1">
      <alignment horizontal="center"/>
    </xf>
    <xf numFmtId="0" fontId="0" fillId="4" borderId="45" xfId="0" applyFill="1" applyBorder="1" applyAlignment="1">
      <alignment horizontal="center" wrapText="1"/>
    </xf>
    <xf numFmtId="0" fontId="0" fillId="4" borderId="46" xfId="0" applyFill="1" applyBorder="1" applyAlignment="1">
      <alignment horizontal="center" vertical="center" wrapText="1"/>
    </xf>
    <xf numFmtId="164" fontId="0" fillId="4" borderId="47" xfId="0" applyNumberFormat="1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165" fontId="0" fillId="4" borderId="39" xfId="0" applyNumberForma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3" fontId="5" fillId="5" borderId="51" xfId="0" applyNumberFormat="1" applyFont="1" applyFill="1" applyBorder="1" applyAlignment="1" applyProtection="1">
      <alignment horizontal="left" vertical="center" wrapText="1"/>
      <protection locked="0"/>
    </xf>
    <xf numFmtId="3" fontId="5" fillId="5" borderId="52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53" xfId="0" applyNumberFormat="1" applyFill="1" applyBorder="1"/>
    <xf numFmtId="164" fontId="0" fillId="5" borderId="54" xfId="0" applyNumberFormat="1" applyFill="1" applyBorder="1"/>
    <xf numFmtId="3" fontId="0" fillId="5" borderId="55" xfId="0" applyNumberFormat="1" applyFill="1" applyBorder="1"/>
    <xf numFmtId="3" fontId="0" fillId="5" borderId="56" xfId="0" applyNumberFormat="1" applyFill="1" applyBorder="1"/>
    <xf numFmtId="3" fontId="0" fillId="5" borderId="54" xfId="0" applyNumberFormat="1" applyFill="1" applyBorder="1"/>
    <xf numFmtId="3" fontId="0" fillId="5" borderId="57" xfId="0" applyNumberFormat="1" applyFill="1" applyBorder="1"/>
    <xf numFmtId="3" fontId="0" fillId="5" borderId="58" xfId="0" applyNumberFormat="1" applyFill="1" applyBorder="1"/>
    <xf numFmtId="3" fontId="0" fillId="5" borderId="51" xfId="0" applyNumberFormat="1" applyFill="1" applyBorder="1"/>
    <xf numFmtId="164" fontId="0" fillId="5" borderId="59" xfId="0" applyNumberFormat="1" applyFill="1" applyBorder="1"/>
    <xf numFmtId="164" fontId="0" fillId="5" borderId="57" xfId="0" applyNumberFormat="1" applyFill="1" applyBorder="1"/>
    <xf numFmtId="3" fontId="0" fillId="5" borderId="60" xfId="0" applyNumberFormat="1" applyFill="1" applyBorder="1"/>
    <xf numFmtId="164" fontId="0" fillId="5" borderId="52" xfId="0" applyNumberFormat="1" applyFill="1" applyBorder="1"/>
    <xf numFmtId="165" fontId="0" fillId="5" borderId="54" xfId="0" applyNumberFormat="1" applyFill="1" applyBorder="1"/>
    <xf numFmtId="3" fontId="0" fillId="5" borderId="61" xfId="0" applyNumberFormat="1" applyFill="1" applyBorder="1"/>
    <xf numFmtId="3" fontId="0" fillId="5" borderId="52" xfId="0" applyNumberFormat="1" applyFill="1" applyBorder="1"/>
    <xf numFmtId="3" fontId="0" fillId="5" borderId="62" xfId="0" applyNumberFormat="1" applyFill="1" applyBorder="1"/>
    <xf numFmtId="3" fontId="0" fillId="5" borderId="53" xfId="0" applyNumberFormat="1" applyFill="1" applyBorder="1"/>
    <xf numFmtId="3" fontId="0" fillId="5" borderId="63" xfId="0" applyNumberFormat="1" applyFill="1" applyBorder="1"/>
    <xf numFmtId="164" fontId="0" fillId="5" borderId="64" xfId="0" applyNumberFormat="1" applyFill="1" applyBorder="1"/>
    <xf numFmtId="165" fontId="0" fillId="5" borderId="65" xfId="0" applyNumberFormat="1" applyFill="1" applyBorder="1"/>
    <xf numFmtId="165" fontId="0" fillId="5" borderId="61" xfId="0" applyNumberFormat="1" applyFill="1" applyBorder="1"/>
    <xf numFmtId="3" fontId="0" fillId="5" borderId="66" xfId="0" applyNumberFormat="1" applyFill="1" applyBorder="1"/>
    <xf numFmtId="3" fontId="0" fillId="5" borderId="67" xfId="0" applyNumberFormat="1" applyFill="1" applyBorder="1"/>
    <xf numFmtId="3" fontId="0" fillId="5" borderId="68" xfId="0" applyNumberFormat="1" applyFill="1" applyBorder="1"/>
    <xf numFmtId="3" fontId="0" fillId="5" borderId="69" xfId="0" applyNumberFormat="1" applyFill="1" applyBorder="1"/>
    <xf numFmtId="165" fontId="0" fillId="5" borderId="70" xfId="0" applyNumberFormat="1" applyFill="1" applyBorder="1"/>
    <xf numFmtId="165" fontId="0" fillId="5" borderId="71" xfId="0" applyNumberFormat="1" applyFill="1" applyBorder="1"/>
    <xf numFmtId="165" fontId="0" fillId="5" borderId="72" xfId="0" applyNumberFormat="1" applyFill="1" applyBorder="1"/>
    <xf numFmtId="3" fontId="0" fillId="5" borderId="72" xfId="0" applyNumberFormat="1" applyFill="1" applyBorder="1"/>
    <xf numFmtId="165" fontId="0" fillId="5" borderId="64" xfId="0" applyNumberFormat="1" applyFill="1" applyBorder="1"/>
    <xf numFmtId="164" fontId="0" fillId="5" borderId="62" xfId="0" applyNumberFormat="1" applyFill="1" applyBorder="1"/>
    <xf numFmtId="0" fontId="0" fillId="5" borderId="73" xfId="0" applyFill="1" applyBorder="1"/>
    <xf numFmtId="3" fontId="0" fillId="6" borderId="74" xfId="0" applyNumberFormat="1" applyFill="1" applyBorder="1" applyAlignment="1" applyProtection="1">
      <alignment horizontal="right" vertical="center" wrapText="1"/>
      <protection locked="0"/>
    </xf>
    <xf numFmtId="3" fontId="0" fillId="0" borderId="75" xfId="0" applyNumberFormat="1" applyBorder="1" applyAlignment="1" applyProtection="1">
      <alignment horizontal="left" vertical="center" wrapText="1"/>
      <protection locked="0"/>
    </xf>
    <xf numFmtId="164" fontId="0" fillId="2" borderId="76" xfId="0" applyNumberFormat="1" applyFill="1" applyBorder="1"/>
    <xf numFmtId="164" fontId="0" fillId="2" borderId="77" xfId="0" applyNumberFormat="1" applyFill="1" applyBorder="1"/>
    <xf numFmtId="3" fontId="0" fillId="2" borderId="65" xfId="0" applyNumberFormat="1" applyFill="1" applyBorder="1"/>
    <xf numFmtId="3" fontId="0" fillId="2" borderId="71" xfId="0" applyNumberFormat="1" applyFill="1" applyBorder="1"/>
    <xf numFmtId="3" fontId="0" fillId="2" borderId="78" xfId="0" applyNumberFormat="1" applyFill="1" applyBorder="1"/>
    <xf numFmtId="3" fontId="0" fillId="2" borderId="77" xfId="0" applyNumberFormat="1" applyFill="1" applyBorder="1"/>
    <xf numFmtId="3" fontId="0" fillId="2" borderId="79" xfId="0" applyNumberFormat="1" applyFill="1" applyBorder="1"/>
    <xf numFmtId="3" fontId="0" fillId="2" borderId="80" xfId="0" applyNumberFormat="1" applyFill="1" applyBorder="1"/>
    <xf numFmtId="3" fontId="0" fillId="2" borderId="74" xfId="0" applyNumberFormat="1" applyFill="1" applyBorder="1"/>
    <xf numFmtId="3" fontId="0" fillId="6" borderId="77" xfId="0" applyNumberFormat="1" applyFill="1" applyBorder="1"/>
    <xf numFmtId="3" fontId="0" fillId="2" borderId="81" xfId="0" applyNumberFormat="1" applyFill="1" applyBorder="1"/>
    <xf numFmtId="3" fontId="0" fillId="6" borderId="81" xfId="0" applyNumberFormat="1" applyFill="1" applyBorder="1"/>
    <xf numFmtId="164" fontId="0" fillId="2" borderId="82" xfId="0" applyNumberFormat="1" applyFill="1" applyBorder="1"/>
    <xf numFmtId="164" fontId="0" fillId="2" borderId="79" xfId="0" applyNumberFormat="1" applyFill="1" applyBorder="1"/>
    <xf numFmtId="3" fontId="0" fillId="2" borderId="83" xfId="0" applyNumberFormat="1" applyFill="1" applyBorder="1"/>
    <xf numFmtId="164" fontId="0" fillId="2" borderId="67" xfId="0" applyNumberFormat="1" applyFill="1" applyBorder="1"/>
    <xf numFmtId="165" fontId="0" fillId="2" borderId="77" xfId="0" applyNumberFormat="1" applyFill="1" applyBorder="1"/>
    <xf numFmtId="165" fontId="0" fillId="2" borderId="81" xfId="0" applyNumberFormat="1" applyFill="1" applyBorder="1"/>
    <xf numFmtId="3" fontId="0" fillId="2" borderId="66" xfId="0" applyNumberFormat="1" applyFill="1" applyBorder="1"/>
    <xf numFmtId="3" fontId="0" fillId="2" borderId="75" xfId="0" applyNumberFormat="1" applyFill="1" applyBorder="1"/>
    <xf numFmtId="3" fontId="0" fillId="2" borderId="84" xfId="0" applyNumberFormat="1" applyFill="1" applyBorder="1"/>
    <xf numFmtId="3" fontId="0" fillId="2" borderId="64" xfId="0" applyNumberFormat="1" applyFill="1" applyBorder="1"/>
    <xf numFmtId="3" fontId="0" fillId="2" borderId="85" xfId="0" applyNumberFormat="1" applyFill="1" applyBorder="1"/>
    <xf numFmtId="0" fontId="0" fillId="6" borderId="77" xfId="0" applyFill="1" applyBorder="1"/>
    <xf numFmtId="0" fontId="0" fillId="6" borderId="81" xfId="0" applyFill="1" applyBorder="1"/>
    <xf numFmtId="3" fontId="0" fillId="2" borderId="86" xfId="0" applyNumberFormat="1" applyFill="1" applyBorder="1"/>
    <xf numFmtId="3" fontId="0" fillId="2" borderId="63" xfId="0" applyNumberFormat="1" applyFill="1" applyBorder="1"/>
    <xf numFmtId="164" fontId="0" fillId="2" borderId="72" xfId="0" applyNumberFormat="1" applyFill="1" applyBorder="1"/>
    <xf numFmtId="3" fontId="0" fillId="2" borderId="72" xfId="0" applyNumberFormat="1" applyFill="1" applyBorder="1"/>
    <xf numFmtId="0" fontId="6" fillId="0" borderId="85" xfId="0" applyFont="1" applyBorder="1"/>
    <xf numFmtId="3" fontId="0" fillId="2" borderId="82" xfId="0" applyNumberFormat="1" applyFill="1" applyBorder="1"/>
    <xf numFmtId="164" fontId="0" fillId="2" borderId="75" xfId="0" applyNumberFormat="1" applyFill="1" applyBorder="1"/>
    <xf numFmtId="165" fontId="0" fillId="2" borderId="78" xfId="0" applyNumberFormat="1" applyFill="1" applyBorder="1"/>
    <xf numFmtId="165" fontId="0" fillId="2" borderId="75" xfId="0" applyNumberFormat="1" applyFill="1" applyBorder="1"/>
    <xf numFmtId="165" fontId="0" fillId="2" borderId="82" xfId="0" applyNumberFormat="1" applyFill="1" applyBorder="1"/>
    <xf numFmtId="165" fontId="0" fillId="2" borderId="71" xfId="0" applyNumberFormat="1" applyFill="1" applyBorder="1"/>
    <xf numFmtId="165" fontId="0" fillId="2" borderId="72" xfId="0" applyNumberFormat="1" applyFill="1" applyBorder="1"/>
    <xf numFmtId="165" fontId="0" fillId="2" borderId="64" xfId="0" applyNumberFormat="1" applyFill="1" applyBorder="1"/>
    <xf numFmtId="3" fontId="0" fillId="6" borderId="78" xfId="0" applyNumberFormat="1" applyFill="1" applyBorder="1"/>
    <xf numFmtId="165" fontId="0" fillId="6" borderId="86" xfId="0" applyNumberFormat="1" applyFill="1" applyBorder="1"/>
    <xf numFmtId="0" fontId="0" fillId="6" borderId="0" xfId="0" applyFill="1"/>
    <xf numFmtId="3" fontId="0" fillId="0" borderId="77" xfId="0" applyNumberFormat="1" applyBorder="1"/>
    <xf numFmtId="3" fontId="0" fillId="0" borderId="81" xfId="0" applyNumberFormat="1" applyBorder="1"/>
    <xf numFmtId="3" fontId="0" fillId="2" borderId="67" xfId="0" applyNumberFormat="1" applyFill="1" applyBorder="1"/>
    <xf numFmtId="0" fontId="0" fillId="0" borderId="77" xfId="0" applyBorder="1"/>
    <xf numFmtId="0" fontId="0" fillId="0" borderId="81" xfId="0" applyBorder="1"/>
    <xf numFmtId="0" fontId="6" fillId="0" borderId="86" xfId="0" applyFont="1" applyBorder="1"/>
    <xf numFmtId="0" fontId="7" fillId="0" borderId="86" xfId="0" applyFont="1" applyBorder="1"/>
    <xf numFmtId="3" fontId="0" fillId="2" borderId="87" xfId="0" applyNumberFormat="1" applyFill="1" applyBorder="1"/>
    <xf numFmtId="3" fontId="5" fillId="5" borderId="74" xfId="0" applyNumberFormat="1" applyFont="1" applyFill="1" applyBorder="1" applyAlignment="1" applyProtection="1">
      <alignment horizontal="left" vertical="center" wrapText="1"/>
      <protection locked="0"/>
    </xf>
    <xf numFmtId="3" fontId="5" fillId="5" borderId="75" xfId="0" applyNumberFormat="1" applyFont="1" applyFill="1" applyBorder="1" applyAlignment="1" applyProtection="1">
      <alignment horizontal="left" vertical="center" wrapText="1"/>
      <protection locked="0"/>
    </xf>
    <xf numFmtId="164" fontId="0" fillId="5" borderId="76" xfId="0" applyNumberFormat="1" applyFill="1" applyBorder="1"/>
    <xf numFmtId="164" fontId="0" fillId="5" borderId="77" xfId="0" applyNumberFormat="1" applyFill="1" applyBorder="1"/>
    <xf numFmtId="3" fontId="0" fillId="5" borderId="65" xfId="0" applyNumberFormat="1" applyFill="1" applyBorder="1"/>
    <xf numFmtId="3" fontId="0" fillId="5" borderId="71" xfId="0" applyNumberFormat="1" applyFill="1" applyBorder="1"/>
    <xf numFmtId="3" fontId="0" fillId="5" borderId="88" xfId="0" applyNumberFormat="1" applyFill="1" applyBorder="1"/>
    <xf numFmtId="3" fontId="0" fillId="5" borderId="74" xfId="0" applyNumberFormat="1" applyFill="1" applyBorder="1"/>
    <xf numFmtId="3" fontId="0" fillId="5" borderId="77" xfId="0" applyNumberFormat="1" applyFill="1" applyBorder="1"/>
    <xf numFmtId="3" fontId="0" fillId="5" borderId="81" xfId="0" applyNumberFormat="1" applyFill="1" applyBorder="1"/>
    <xf numFmtId="3" fontId="0" fillId="5" borderId="79" xfId="0" applyNumberFormat="1" applyFill="1" applyBorder="1"/>
    <xf numFmtId="164" fontId="0" fillId="5" borderId="82" xfId="0" applyNumberFormat="1" applyFill="1" applyBorder="1"/>
    <xf numFmtId="164" fontId="0" fillId="5" borderId="79" xfId="0" applyNumberFormat="1" applyFill="1" applyBorder="1"/>
    <xf numFmtId="3" fontId="0" fillId="5" borderId="83" xfId="0" applyNumberFormat="1" applyFill="1" applyBorder="1"/>
    <xf numFmtId="164" fontId="0" fillId="5" borderId="67" xfId="0" applyNumberFormat="1" applyFill="1" applyBorder="1"/>
    <xf numFmtId="165" fontId="0" fillId="5" borderId="77" xfId="0" applyNumberFormat="1" applyFill="1" applyBorder="1"/>
    <xf numFmtId="165" fontId="0" fillId="5" borderId="81" xfId="0" applyNumberFormat="1" applyFill="1" applyBorder="1"/>
    <xf numFmtId="3" fontId="0" fillId="5" borderId="64" xfId="0" applyNumberFormat="1" applyFill="1" applyBorder="1"/>
    <xf numFmtId="3" fontId="0" fillId="5" borderId="85" xfId="0" applyNumberFormat="1" applyFill="1" applyBorder="1"/>
    <xf numFmtId="3" fontId="0" fillId="5" borderId="87" xfId="0" applyNumberFormat="1" applyFill="1" applyBorder="1"/>
    <xf numFmtId="3" fontId="0" fillId="5" borderId="80" xfId="0" applyNumberFormat="1" applyFill="1" applyBorder="1"/>
    <xf numFmtId="3" fontId="0" fillId="5" borderId="84" xfId="0" applyNumberFormat="1" applyFill="1" applyBorder="1"/>
    <xf numFmtId="3" fontId="0" fillId="5" borderId="86" xfId="0" applyNumberFormat="1" applyFill="1" applyBorder="1"/>
    <xf numFmtId="3" fontId="0" fillId="5" borderId="75" xfId="0" applyNumberFormat="1" applyFill="1" applyBorder="1"/>
    <xf numFmtId="0" fontId="7" fillId="5" borderId="86" xfId="0" applyFont="1" applyFill="1" applyBorder="1"/>
    <xf numFmtId="3" fontId="0" fillId="5" borderId="82" xfId="0" applyNumberFormat="1" applyFill="1" applyBorder="1"/>
    <xf numFmtId="164" fontId="0" fillId="5" borderId="75" xfId="0" applyNumberFormat="1" applyFill="1" applyBorder="1"/>
    <xf numFmtId="165" fontId="0" fillId="5" borderId="78" xfId="0" applyNumberFormat="1" applyFill="1" applyBorder="1"/>
    <xf numFmtId="165" fontId="0" fillId="5" borderId="75" xfId="0" applyNumberFormat="1" applyFill="1" applyBorder="1"/>
    <xf numFmtId="165" fontId="0" fillId="5" borderId="82" xfId="0" applyNumberFormat="1" applyFill="1" applyBorder="1"/>
    <xf numFmtId="3" fontId="0" fillId="5" borderId="78" xfId="0" applyNumberFormat="1" applyFill="1" applyBorder="1"/>
    <xf numFmtId="165" fontId="0" fillId="5" borderId="86" xfId="0" applyNumberFormat="1" applyFill="1" applyBorder="1"/>
    <xf numFmtId="0" fontId="0" fillId="5" borderId="0" xfId="0" applyFill="1"/>
    <xf numFmtId="3" fontId="5" fillId="0" borderId="74" xfId="0" applyNumberFormat="1" applyFont="1" applyBorder="1" applyAlignment="1" applyProtection="1">
      <alignment horizontal="left" vertical="center" wrapText="1"/>
      <protection locked="0"/>
    </xf>
    <xf numFmtId="3" fontId="0" fillId="2" borderId="84" xfId="0" applyNumberFormat="1" applyFill="1" applyBorder="1" applyAlignment="1" applyProtection="1">
      <alignment horizontal="left" vertical="center" wrapText="1"/>
      <protection locked="0"/>
    </xf>
    <xf numFmtId="1" fontId="0" fillId="2" borderId="77" xfId="0" applyNumberFormat="1" applyFill="1" applyBorder="1"/>
    <xf numFmtId="3" fontId="5" fillId="5" borderId="74" xfId="0" applyNumberFormat="1" applyFont="1" applyFill="1" applyBorder="1" applyAlignment="1">
      <alignment horizontal="left" vertical="center" wrapText="1"/>
    </xf>
    <xf numFmtId="3" fontId="5" fillId="5" borderId="84" xfId="0" applyNumberFormat="1" applyFont="1" applyFill="1" applyBorder="1" applyAlignment="1">
      <alignment horizontal="left" vertical="center" wrapText="1"/>
    </xf>
    <xf numFmtId="3" fontId="0" fillId="2" borderId="88" xfId="0" applyNumberFormat="1" applyFill="1" applyBorder="1"/>
    <xf numFmtId="3" fontId="5" fillId="0" borderId="74" xfId="0" applyNumberFormat="1" applyFont="1" applyBorder="1" applyAlignment="1">
      <alignment horizontal="left" vertical="center" wrapText="1"/>
    </xf>
    <xf numFmtId="3" fontId="5" fillId="6" borderId="7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86" xfId="0" applyBorder="1"/>
    <xf numFmtId="0" fontId="0" fillId="5" borderId="86" xfId="0" applyFill="1" applyBorder="1"/>
    <xf numFmtId="3" fontId="5" fillId="2" borderId="74" xfId="0" applyNumberFormat="1" applyFont="1" applyFill="1" applyBorder="1" applyAlignment="1">
      <alignment horizontal="left" vertical="center" wrapText="1"/>
    </xf>
    <xf numFmtId="0" fontId="0" fillId="2" borderId="77" xfId="0" applyFill="1" applyBorder="1"/>
    <xf numFmtId="0" fontId="0" fillId="2" borderId="81" xfId="0" applyFill="1" applyBorder="1"/>
    <xf numFmtId="3" fontId="0" fillId="0" borderId="64" xfId="0" applyNumberFormat="1" applyBorder="1"/>
    <xf numFmtId="3" fontId="0" fillId="2" borderId="75" xfId="0" applyNumberFormat="1" applyFill="1" applyBorder="1" applyAlignment="1" applyProtection="1">
      <alignment horizontal="left" vertical="center" wrapText="1"/>
      <protection locked="0"/>
    </xf>
    <xf numFmtId="0" fontId="8" fillId="0" borderId="86" xfId="0" applyFont="1" applyBorder="1" applyAlignment="1">
      <alignment wrapText="1"/>
    </xf>
    <xf numFmtId="164" fontId="0" fillId="0" borderId="76" xfId="0" applyNumberFormat="1" applyBorder="1"/>
    <xf numFmtId="164" fontId="0" fillId="0" borderId="77" xfId="0" applyNumberFormat="1" applyBorder="1"/>
    <xf numFmtId="3" fontId="0" fillId="6" borderId="74" xfId="0" applyNumberFormat="1" applyFill="1" applyBorder="1"/>
    <xf numFmtId="164" fontId="0" fillId="0" borderId="82" xfId="0" applyNumberFormat="1" applyBorder="1"/>
    <xf numFmtId="164" fontId="0" fillId="0" borderId="67" xfId="0" applyNumberFormat="1" applyBorder="1"/>
    <xf numFmtId="3" fontId="0" fillId="6" borderId="84" xfId="0" applyNumberFormat="1" applyFill="1" applyBorder="1"/>
    <xf numFmtId="3" fontId="0" fillId="6" borderId="75" xfId="0" applyNumberFormat="1" applyFill="1" applyBorder="1"/>
    <xf numFmtId="3" fontId="0" fillId="6" borderId="79" xfId="0" applyNumberFormat="1" applyFill="1" applyBorder="1"/>
    <xf numFmtId="3" fontId="0" fillId="0" borderId="84" xfId="0" applyNumberFormat="1" applyBorder="1" applyAlignment="1" applyProtection="1">
      <alignment horizontal="left" vertical="center" wrapText="1"/>
      <protection locked="0"/>
    </xf>
    <xf numFmtId="164" fontId="0" fillId="0" borderId="79" xfId="0" applyNumberFormat="1" applyBorder="1"/>
    <xf numFmtId="3" fontId="0" fillId="6" borderId="65" xfId="0" applyNumberFormat="1" applyFill="1" applyBorder="1"/>
    <xf numFmtId="3" fontId="0" fillId="6" borderId="71" xfId="0" applyNumberFormat="1" applyFill="1" applyBorder="1"/>
    <xf numFmtId="3" fontId="0" fillId="6" borderId="67" xfId="0" applyNumberFormat="1" applyFill="1" applyBorder="1"/>
    <xf numFmtId="3" fontId="0" fillId="6" borderId="64" xfId="0" applyNumberFormat="1" applyFill="1" applyBorder="1"/>
    <xf numFmtId="3" fontId="0" fillId="6" borderId="80" xfId="0" applyNumberFormat="1" applyFill="1" applyBorder="1"/>
    <xf numFmtId="3" fontId="5" fillId="3" borderId="89" xfId="0" applyNumberFormat="1" applyFont="1" applyFill="1" applyBorder="1" applyAlignment="1">
      <alignment horizontal="left" vertical="center" wrapText="1"/>
    </xf>
    <xf numFmtId="3" fontId="5" fillId="3" borderId="0" xfId="0" applyNumberFormat="1" applyFont="1" applyFill="1" applyAlignment="1">
      <alignment horizontal="left" vertical="center" wrapText="1"/>
    </xf>
    <xf numFmtId="164" fontId="5" fillId="3" borderId="28" xfId="0" applyNumberFormat="1" applyFont="1" applyFill="1" applyBorder="1"/>
    <xf numFmtId="164" fontId="5" fillId="3" borderId="90" xfId="0" applyNumberFormat="1" applyFont="1" applyFill="1" applyBorder="1"/>
    <xf numFmtId="3" fontId="5" fillId="3" borderId="1" xfId="0" applyNumberFormat="1" applyFont="1" applyFill="1" applyBorder="1"/>
    <xf numFmtId="3" fontId="5" fillId="3" borderId="90" xfId="0" applyNumberFormat="1" applyFont="1" applyFill="1" applyBorder="1"/>
    <xf numFmtId="3" fontId="5" fillId="3" borderId="91" xfId="0" applyNumberFormat="1" applyFont="1" applyFill="1" applyBorder="1"/>
    <xf numFmtId="3" fontId="5" fillId="3" borderId="25" xfId="0" applyNumberFormat="1" applyFont="1" applyFill="1" applyBorder="1"/>
    <xf numFmtId="3" fontId="5" fillId="3" borderId="92" xfId="0" applyNumberFormat="1" applyFont="1" applyFill="1" applyBorder="1"/>
    <xf numFmtId="3" fontId="5" fillId="3" borderId="93" xfId="0" applyNumberFormat="1" applyFont="1" applyFill="1" applyBorder="1"/>
    <xf numFmtId="3" fontId="5" fillId="3" borderId="94" xfId="0" applyNumberFormat="1" applyFont="1" applyFill="1" applyBorder="1"/>
    <xf numFmtId="3" fontId="5" fillId="3" borderId="79" xfId="0" applyNumberFormat="1" applyFont="1" applyFill="1" applyBorder="1"/>
    <xf numFmtId="164" fontId="5" fillId="3" borderId="95" xfId="0" applyNumberFormat="1" applyFont="1" applyFill="1" applyBorder="1"/>
    <xf numFmtId="164" fontId="5" fillId="3" borderId="91" xfId="0" applyNumberFormat="1" applyFont="1" applyFill="1" applyBorder="1"/>
    <xf numFmtId="3" fontId="5" fillId="3" borderId="96" xfId="0" applyNumberFormat="1" applyFont="1" applyFill="1" applyBorder="1"/>
    <xf numFmtId="3" fontId="5" fillId="3" borderId="27" xfId="0" applyNumberFormat="1" applyFont="1" applyFill="1" applyBorder="1"/>
    <xf numFmtId="164" fontId="5" fillId="3" borderId="0" xfId="0" applyNumberFormat="1" applyFont="1" applyFill="1"/>
    <xf numFmtId="165" fontId="5" fillId="3" borderId="90" xfId="0" applyNumberFormat="1" applyFont="1" applyFill="1" applyBorder="1"/>
    <xf numFmtId="165" fontId="0" fillId="3" borderId="96" xfId="0" applyNumberFormat="1" applyFill="1" applyBorder="1"/>
    <xf numFmtId="3" fontId="5" fillId="3" borderId="0" xfId="0" applyNumberFormat="1" applyFont="1" applyFill="1"/>
    <xf numFmtId="3" fontId="5" fillId="3" borderId="97" xfId="0" applyNumberFormat="1" applyFont="1" applyFill="1" applyBorder="1"/>
    <xf numFmtId="3" fontId="0" fillId="3" borderId="98" xfId="0" applyNumberFormat="1" applyFill="1" applyBorder="1"/>
    <xf numFmtId="3" fontId="5" fillId="3" borderId="89" xfId="0" applyNumberFormat="1" applyFont="1" applyFill="1" applyBorder="1"/>
    <xf numFmtId="3" fontId="0" fillId="3" borderId="99" xfId="0" applyNumberFormat="1" applyFill="1" applyBorder="1"/>
    <xf numFmtId="3" fontId="5" fillId="3" borderId="95" xfId="0" applyNumberFormat="1" applyFont="1" applyFill="1" applyBorder="1"/>
    <xf numFmtId="164" fontId="5" fillId="3" borderId="96" xfId="0" applyNumberFormat="1" applyFont="1" applyFill="1" applyBorder="1"/>
    <xf numFmtId="0" fontId="0" fillId="3" borderId="98" xfId="0" applyFill="1" applyBorder="1"/>
    <xf numFmtId="3" fontId="5" fillId="3" borderId="82" xfId="0" applyNumberFormat="1" applyFont="1" applyFill="1" applyBorder="1"/>
    <xf numFmtId="164" fontId="5" fillId="3" borderId="75" xfId="0" applyNumberFormat="1" applyFont="1" applyFill="1" applyBorder="1"/>
    <xf numFmtId="165" fontId="5" fillId="3" borderId="77" xfId="0" applyNumberFormat="1" applyFont="1" applyFill="1" applyBorder="1"/>
    <xf numFmtId="165" fontId="5" fillId="3" borderId="75" xfId="0" applyNumberFormat="1" applyFont="1" applyFill="1" applyBorder="1"/>
    <xf numFmtId="3" fontId="5" fillId="3" borderId="74" xfId="0" applyNumberFormat="1" applyFont="1" applyFill="1" applyBorder="1"/>
    <xf numFmtId="3" fontId="5" fillId="3" borderId="84" xfId="0" applyNumberFormat="1" applyFont="1" applyFill="1" applyBorder="1"/>
    <xf numFmtId="3" fontId="5" fillId="3" borderId="100" xfId="0" applyNumberFormat="1" applyFont="1" applyFill="1" applyBorder="1"/>
    <xf numFmtId="3" fontId="5" fillId="3" borderId="101" xfId="0" applyNumberFormat="1" applyFont="1" applyFill="1" applyBorder="1"/>
    <xf numFmtId="165" fontId="5" fillId="3" borderId="102" xfId="0" applyNumberFormat="1" applyFont="1" applyFill="1" applyBorder="1"/>
    <xf numFmtId="165" fontId="5" fillId="3" borderId="94" xfId="0" applyNumberFormat="1" applyFont="1" applyFill="1" applyBorder="1"/>
    <xf numFmtId="3" fontId="5" fillId="3" borderId="103" xfId="0" applyNumberFormat="1" applyFont="1" applyFill="1" applyBorder="1"/>
    <xf numFmtId="165" fontId="5" fillId="3" borderId="93" xfId="0" applyNumberFormat="1" applyFont="1" applyFill="1" applyBorder="1"/>
    <xf numFmtId="165" fontId="5" fillId="3" borderId="100" xfId="0" applyNumberFormat="1" applyFont="1" applyFill="1" applyBorder="1"/>
    <xf numFmtId="3" fontId="0" fillId="3" borderId="104" xfId="0" applyNumberFormat="1" applyFill="1" applyBorder="1"/>
    <xf numFmtId="165" fontId="0" fillId="3" borderId="105" xfId="0" applyNumberFormat="1" applyFill="1" applyBorder="1"/>
    <xf numFmtId="0" fontId="5" fillId="3" borderId="0" xfId="0" applyFont="1" applyFill="1"/>
    <xf numFmtId="3" fontId="0" fillId="2" borderId="9" xfId="0" applyNumberFormat="1" applyFill="1" applyBorder="1" applyAlignment="1">
      <alignment horizontal="left" vertical="center" wrapText="1"/>
    </xf>
    <xf numFmtId="3" fontId="5" fillId="2" borderId="7" xfId="0" applyNumberFormat="1" applyFont="1" applyFill="1" applyBorder="1" applyAlignment="1">
      <alignment horizontal="left" vertical="center" wrapText="1"/>
    </xf>
    <xf numFmtId="164" fontId="0" fillId="2" borderId="5" xfId="0" applyNumberFormat="1" applyFill="1" applyBorder="1" applyAlignment="1">
      <alignment horizontal="center"/>
    </xf>
    <xf numFmtId="164" fontId="0" fillId="2" borderId="106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3" fontId="0" fillId="2" borderId="107" xfId="0" applyNumberFormat="1" applyFill="1" applyBorder="1" applyAlignment="1">
      <alignment horizontal="center"/>
    </xf>
    <xf numFmtId="3" fontId="0" fillId="2" borderId="106" xfId="0" applyNumberFormat="1" applyFill="1" applyBorder="1" applyAlignment="1">
      <alignment horizontal="center"/>
    </xf>
    <xf numFmtId="3" fontId="0" fillId="2" borderId="108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3" fontId="0" fillId="2" borderId="109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165" fontId="0" fillId="2" borderId="106" xfId="0" applyNumberFormat="1" applyFill="1" applyBorder="1" applyAlignment="1">
      <alignment horizontal="center"/>
    </xf>
    <xf numFmtId="3" fontId="0" fillId="2" borderId="110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3" fontId="0" fillId="2" borderId="111" xfId="0" applyNumberFormat="1" applyFill="1" applyBorder="1" applyAlignment="1">
      <alignment horizontal="center"/>
    </xf>
    <xf numFmtId="3" fontId="0" fillId="2" borderId="112" xfId="0" applyNumberFormat="1" applyFill="1" applyBorder="1" applyAlignment="1">
      <alignment horizontal="center"/>
    </xf>
    <xf numFmtId="3" fontId="0" fillId="2" borderId="113" xfId="0" applyNumberFormat="1" applyFill="1" applyBorder="1" applyAlignment="1">
      <alignment horizontal="center"/>
    </xf>
    <xf numFmtId="3" fontId="0" fillId="2" borderId="114" xfId="0" applyNumberFormat="1" applyFill="1" applyBorder="1" applyAlignment="1">
      <alignment horizontal="center"/>
    </xf>
    <xf numFmtId="3" fontId="0" fillId="2" borderId="26" xfId="0" applyNumberFormat="1" applyFill="1" applyBorder="1" applyAlignment="1">
      <alignment horizontal="center"/>
    </xf>
    <xf numFmtId="3" fontId="0" fillId="2" borderId="115" xfId="0" applyNumberFormat="1" applyFill="1" applyBorder="1" applyAlignment="1">
      <alignment horizontal="center"/>
    </xf>
    <xf numFmtId="164" fontId="0" fillId="2" borderId="113" xfId="0" applyNumberFormat="1" applyFill="1" applyBorder="1" applyAlignment="1">
      <alignment horizontal="center"/>
    </xf>
    <xf numFmtId="164" fontId="0" fillId="2" borderId="111" xfId="0" applyNumberFormat="1" applyFill="1" applyBorder="1" applyAlignment="1">
      <alignment horizontal="center"/>
    </xf>
    <xf numFmtId="164" fontId="0" fillId="2" borderId="107" xfId="0" applyNumberFormat="1" applyFill="1" applyBorder="1" applyAlignment="1">
      <alignment horizontal="center"/>
    </xf>
    <xf numFmtId="164" fontId="0" fillId="2" borderId="110" xfId="0" applyNumberFormat="1" applyFill="1" applyBorder="1" applyAlignment="1">
      <alignment horizontal="center"/>
    </xf>
    <xf numFmtId="0" fontId="5" fillId="2" borderId="6" xfId="0" applyFont="1" applyFill="1" applyBorder="1"/>
    <xf numFmtId="3" fontId="0" fillId="2" borderId="116" xfId="0" applyNumberFormat="1" applyFill="1" applyBorder="1" applyAlignment="1">
      <alignment horizontal="left" vertical="center" wrapText="1"/>
    </xf>
    <xf numFmtId="3" fontId="0" fillId="2" borderId="114" xfId="0" applyNumberFormat="1" applyFill="1" applyBorder="1" applyAlignment="1" applyProtection="1">
      <alignment horizontal="left" vertical="center" wrapText="1"/>
      <protection locked="0"/>
    </xf>
    <xf numFmtId="164" fontId="0" fillId="0" borderId="22" xfId="0" applyNumberFormat="1" applyBorder="1"/>
    <xf numFmtId="164" fontId="0" fillId="2" borderId="113" xfId="0" applyNumberFormat="1" applyFill="1" applyBorder="1"/>
    <xf numFmtId="3" fontId="0" fillId="6" borderId="26" xfId="0" applyNumberFormat="1" applyFill="1" applyBorder="1"/>
    <xf numFmtId="3" fontId="0" fillId="6" borderId="117" xfId="0" applyNumberFormat="1" applyFill="1" applyBorder="1"/>
    <xf numFmtId="3" fontId="0" fillId="6" borderId="116" xfId="0" applyNumberFormat="1" applyFill="1" applyBorder="1"/>
    <xf numFmtId="3" fontId="0" fillId="6" borderId="118" xfId="0" applyNumberFormat="1" applyFill="1" applyBorder="1"/>
    <xf numFmtId="3" fontId="0" fillId="6" borderId="119" xfId="0" applyNumberFormat="1" applyFill="1" applyBorder="1"/>
    <xf numFmtId="3" fontId="0" fillId="6" borderId="120" xfId="0" applyNumberFormat="1" applyFill="1" applyBorder="1"/>
    <xf numFmtId="3" fontId="0" fillId="2" borderId="113" xfId="0" applyNumberFormat="1" applyFill="1" applyBorder="1"/>
    <xf numFmtId="3" fontId="0" fillId="6" borderId="113" xfId="0" applyNumberFormat="1" applyFill="1" applyBorder="1"/>
    <xf numFmtId="3" fontId="0" fillId="6" borderId="121" xfId="0" applyNumberFormat="1" applyFill="1" applyBorder="1"/>
    <xf numFmtId="3" fontId="0" fillId="2" borderId="121" xfId="0" applyNumberFormat="1" applyFill="1" applyBorder="1"/>
    <xf numFmtId="164" fontId="0" fillId="0" borderId="122" xfId="0" applyNumberFormat="1" applyBorder="1"/>
    <xf numFmtId="164" fontId="0" fillId="2" borderId="121" xfId="0" applyNumberFormat="1" applyFill="1" applyBorder="1"/>
    <xf numFmtId="3" fontId="0" fillId="2" borderId="117" xfId="0" applyNumberFormat="1" applyFill="1" applyBorder="1"/>
    <xf numFmtId="3" fontId="0" fillId="2" borderId="29" xfId="0" applyNumberFormat="1" applyFill="1" applyBorder="1"/>
    <xf numFmtId="164" fontId="0" fillId="0" borderId="23" xfId="0" applyNumberFormat="1" applyBorder="1"/>
    <xf numFmtId="165" fontId="0" fillId="2" borderId="113" xfId="0" applyNumberFormat="1" applyFill="1" applyBorder="1"/>
    <xf numFmtId="165" fontId="0" fillId="2" borderId="114" xfId="0" applyNumberFormat="1" applyFill="1" applyBorder="1"/>
    <xf numFmtId="3" fontId="0" fillId="2" borderId="116" xfId="0" applyNumberFormat="1" applyFill="1" applyBorder="1"/>
    <xf numFmtId="3" fontId="0" fillId="2" borderId="24" xfId="0" applyNumberFormat="1" applyFill="1" applyBorder="1"/>
    <xf numFmtId="3" fontId="0" fillId="6" borderId="123" xfId="0" applyNumberFormat="1" applyFill="1" applyBorder="1"/>
    <xf numFmtId="0" fontId="0" fillId="6" borderId="113" xfId="0" applyFill="1" applyBorder="1"/>
    <xf numFmtId="3" fontId="0" fillId="6" borderId="23" xfId="0" applyNumberFormat="1" applyFill="1" applyBorder="1"/>
    <xf numFmtId="3" fontId="0" fillId="6" borderId="114" xfId="0" applyNumberFormat="1" applyFill="1" applyBorder="1"/>
    <xf numFmtId="3" fontId="0" fillId="2" borderId="23" xfId="0" applyNumberFormat="1" applyFill="1" applyBorder="1"/>
    <xf numFmtId="3" fontId="0" fillId="2" borderId="115" xfId="0" applyNumberFormat="1" applyFill="1" applyBorder="1"/>
    <xf numFmtId="3" fontId="0" fillId="0" borderId="113" xfId="0" applyNumberFormat="1" applyBorder="1"/>
    <xf numFmtId="3" fontId="0" fillId="0" borderId="117" xfId="0" applyNumberFormat="1" applyBorder="1"/>
    <xf numFmtId="0" fontId="0" fillId="6" borderId="117" xfId="0" applyFill="1" applyBorder="1"/>
    <xf numFmtId="3" fontId="0" fillId="2" borderId="124" xfId="0" applyNumberFormat="1" applyFill="1" applyBorder="1"/>
    <xf numFmtId="3" fontId="0" fillId="2" borderId="122" xfId="0" applyNumberFormat="1" applyFill="1" applyBorder="1"/>
    <xf numFmtId="3" fontId="0" fillId="2" borderId="26" xfId="0" applyNumberFormat="1" applyFill="1" applyBorder="1"/>
    <xf numFmtId="3" fontId="0" fillId="2" borderId="123" xfId="0" applyNumberFormat="1" applyFill="1" applyBorder="1"/>
    <xf numFmtId="3" fontId="0" fillId="2" borderId="118" xfId="0" applyNumberFormat="1" applyFill="1" applyBorder="1"/>
    <xf numFmtId="3" fontId="0" fillId="2" borderId="119" xfId="0" applyNumberFormat="1" applyFill="1" applyBorder="1"/>
    <xf numFmtId="0" fontId="0" fillId="0" borderId="115" xfId="0" applyBorder="1"/>
    <xf numFmtId="3" fontId="0" fillId="2" borderId="125" xfId="0" applyNumberFormat="1" applyFill="1" applyBorder="1"/>
    <xf numFmtId="164" fontId="0" fillId="2" borderId="123" xfId="0" applyNumberFormat="1" applyFill="1" applyBorder="1"/>
    <xf numFmtId="165" fontId="0" fillId="2" borderId="118" xfId="0" applyNumberFormat="1" applyFill="1" applyBorder="1"/>
    <xf numFmtId="165" fontId="0" fillId="2" borderId="123" xfId="0" applyNumberFormat="1" applyFill="1" applyBorder="1"/>
    <xf numFmtId="3" fontId="0" fillId="2" borderId="126" xfId="0" applyNumberFormat="1" applyFill="1" applyBorder="1"/>
    <xf numFmtId="3" fontId="0" fillId="2" borderId="18" xfId="0" applyNumberFormat="1" applyFill="1" applyBorder="1"/>
    <xf numFmtId="165" fontId="0" fillId="2" borderId="125" xfId="0" applyNumberFormat="1" applyFill="1" applyBorder="1"/>
    <xf numFmtId="165" fontId="0" fillId="2" borderId="119" xfId="0" applyNumberFormat="1" applyFill="1" applyBorder="1"/>
    <xf numFmtId="3" fontId="0" fillId="6" borderId="17" xfId="0" applyNumberFormat="1" applyFill="1" applyBorder="1"/>
    <xf numFmtId="165" fontId="0" fillId="6" borderId="124" xfId="0" applyNumberFormat="1" applyFill="1" applyBorder="1"/>
    <xf numFmtId="0" fontId="5" fillId="2" borderId="127" xfId="0" applyFont="1" applyFill="1" applyBorder="1"/>
    <xf numFmtId="3" fontId="5" fillId="3" borderId="128" xfId="0" applyNumberFormat="1" applyFont="1" applyFill="1" applyBorder="1" applyAlignment="1">
      <alignment horizontal="left" vertical="center" wrapText="1"/>
    </xf>
    <xf numFmtId="3" fontId="5" fillId="3" borderId="129" xfId="0" applyNumberFormat="1" applyFont="1" applyFill="1" applyBorder="1" applyAlignment="1">
      <alignment horizontal="left" vertical="center" wrapText="1"/>
    </xf>
    <xf numFmtId="164" fontId="5" fillId="3" borderId="130" xfId="0" applyNumberFormat="1" applyFont="1" applyFill="1" applyBorder="1"/>
    <xf numFmtId="164" fontId="5" fillId="3" borderId="131" xfId="0" applyNumberFormat="1" applyFont="1" applyFill="1" applyBorder="1"/>
    <xf numFmtId="165" fontId="5" fillId="3" borderId="131" xfId="0" applyNumberFormat="1" applyFont="1" applyFill="1" applyBorder="1"/>
    <xf numFmtId="3" fontId="5" fillId="3" borderId="132" xfId="0" applyNumberFormat="1" applyFont="1" applyFill="1" applyBorder="1"/>
    <xf numFmtId="3" fontId="5" fillId="3" borderId="133" xfId="0" applyNumberFormat="1" applyFont="1" applyFill="1" applyBorder="1"/>
    <xf numFmtId="3" fontId="5" fillId="3" borderId="131" xfId="0" applyNumberFormat="1" applyFont="1" applyFill="1" applyBorder="1"/>
    <xf numFmtId="3" fontId="5" fillId="3" borderId="47" xfId="0" applyNumberFormat="1" applyFont="1" applyFill="1" applyBorder="1"/>
    <xf numFmtId="3" fontId="5" fillId="3" borderId="134" xfId="0" applyNumberFormat="1" applyFont="1" applyFill="1" applyBorder="1"/>
    <xf numFmtId="164" fontId="5" fillId="3" borderId="135" xfId="0" applyNumberFormat="1" applyFont="1" applyFill="1" applyBorder="1"/>
    <xf numFmtId="3" fontId="5" fillId="3" borderId="136" xfId="0" applyNumberFormat="1" applyFont="1" applyFill="1" applyBorder="1"/>
    <xf numFmtId="164" fontId="5" fillId="3" borderId="137" xfId="0" applyNumberFormat="1" applyFont="1" applyFill="1" applyBorder="1"/>
    <xf numFmtId="3" fontId="5" fillId="3" borderId="138" xfId="0" applyNumberFormat="1" applyFont="1" applyFill="1" applyBorder="1"/>
    <xf numFmtId="164" fontId="5" fillId="3" borderId="138" xfId="0" applyNumberFormat="1" applyFont="1" applyFill="1" applyBorder="1"/>
    <xf numFmtId="3" fontId="5" fillId="3" borderId="139" xfId="0" applyNumberFormat="1" applyFont="1" applyFill="1" applyBorder="1"/>
    <xf numFmtId="3" fontId="5" fillId="3" borderId="137" xfId="0" applyNumberFormat="1" applyFont="1" applyFill="1" applyBorder="1"/>
    <xf numFmtId="164" fontId="5" fillId="3" borderId="140" xfId="0" applyNumberFormat="1" applyFont="1" applyFill="1" applyBorder="1"/>
    <xf numFmtId="3" fontId="5" fillId="3" borderId="140" xfId="0" applyNumberFormat="1" applyFont="1" applyFill="1" applyBorder="1"/>
    <xf numFmtId="3" fontId="5" fillId="3" borderId="141" xfId="0" applyNumberFormat="1" applyFont="1" applyFill="1" applyBorder="1"/>
    <xf numFmtId="3" fontId="5" fillId="3" borderId="142" xfId="0" applyNumberFormat="1" applyFont="1" applyFill="1" applyBorder="1"/>
    <xf numFmtId="3" fontId="5" fillId="3" borderId="127" xfId="0" applyNumberFormat="1" applyFont="1" applyFill="1" applyBorder="1"/>
    <xf numFmtId="3" fontId="5" fillId="3" borderId="143" xfId="0" applyNumberFormat="1" applyFont="1" applyFill="1" applyBorder="1"/>
    <xf numFmtId="3" fontId="5" fillId="3" borderId="63" xfId="0" applyNumberFormat="1" applyFont="1" applyFill="1" applyBorder="1"/>
    <xf numFmtId="164" fontId="5" fillId="3" borderId="133" xfId="0" applyNumberFormat="1" applyFont="1" applyFill="1" applyBorder="1"/>
    <xf numFmtId="165" fontId="5" fillId="3" borderId="133" xfId="0" applyNumberFormat="1" applyFont="1" applyFill="1" applyBorder="1"/>
    <xf numFmtId="3" fontId="5" fillId="3" borderId="87" xfId="0" applyNumberFormat="1" applyFont="1" applyFill="1" applyBorder="1"/>
    <xf numFmtId="3" fontId="5" fillId="3" borderId="66" xfId="0" applyNumberFormat="1" applyFont="1" applyFill="1" applyBorder="1"/>
    <xf numFmtId="3" fontId="5" fillId="3" borderId="67" xfId="0" applyNumberFormat="1" applyFont="1" applyFill="1" applyBorder="1"/>
    <xf numFmtId="3" fontId="5" fillId="3" borderId="49" xfId="0" applyNumberFormat="1" applyFont="1" applyFill="1" applyBorder="1"/>
    <xf numFmtId="165" fontId="5" fillId="3" borderId="135" xfId="0" applyNumberFormat="1" applyFont="1" applyFill="1" applyBorder="1"/>
    <xf numFmtId="165" fontId="5" fillId="3" borderId="136" xfId="0" applyNumberFormat="1" applyFont="1" applyFill="1" applyBorder="1"/>
    <xf numFmtId="165" fontId="5" fillId="3" borderId="138" xfId="0" applyNumberFormat="1" applyFont="1" applyFill="1" applyBorder="1"/>
    <xf numFmtId="165" fontId="5" fillId="3" borderId="139" xfId="0" applyNumberFormat="1" applyFont="1" applyFill="1" applyBorder="1"/>
    <xf numFmtId="3" fontId="0" fillId="3" borderId="128" xfId="0" applyNumberFormat="1" applyFill="1" applyBorder="1"/>
    <xf numFmtId="165" fontId="0" fillId="3" borderId="99" xfId="0" applyNumberFormat="1" applyFill="1" applyBorder="1"/>
    <xf numFmtId="0" fontId="5" fillId="7" borderId="5" xfId="0" applyFont="1" applyFill="1" applyBorder="1" applyAlignment="1">
      <alignment horizontal="center" vertical="center"/>
    </xf>
    <xf numFmtId="3" fontId="5" fillId="7" borderId="109" xfId="0" applyNumberFormat="1" applyFont="1" applyFill="1" applyBorder="1" applyAlignment="1">
      <alignment horizontal="left" vertical="center" wrapText="1"/>
    </xf>
    <xf numFmtId="3" fontId="0" fillId="7" borderId="111" xfId="0" applyNumberFormat="1" applyFill="1" applyBorder="1" applyAlignment="1" applyProtection="1">
      <alignment horizontal="left" vertical="center" wrapText="1"/>
      <protection locked="0"/>
    </xf>
    <xf numFmtId="164" fontId="0" fillId="7" borderId="5" xfId="0" applyNumberFormat="1" applyFill="1" applyBorder="1" applyAlignment="1">
      <alignment horizontal="center"/>
    </xf>
    <xf numFmtId="164" fontId="0" fillId="7" borderId="106" xfId="0" applyNumberFormat="1" applyFill="1" applyBorder="1" applyAlignment="1">
      <alignment horizontal="right"/>
    </xf>
    <xf numFmtId="164" fontId="0" fillId="7" borderId="106" xfId="0" applyNumberFormat="1" applyFill="1" applyBorder="1" applyAlignment="1">
      <alignment horizontal="center"/>
    </xf>
    <xf numFmtId="165" fontId="0" fillId="7" borderId="107" xfId="0" applyNumberFormat="1" applyFill="1" applyBorder="1" applyAlignment="1">
      <alignment horizontal="right"/>
    </xf>
    <xf numFmtId="3" fontId="0" fillId="7" borderId="9" xfId="0" applyNumberFormat="1" applyFill="1" applyBorder="1" applyAlignment="1">
      <alignment horizontal="center"/>
    </xf>
    <xf numFmtId="3" fontId="0" fillId="7" borderId="107" xfId="0" applyNumberFormat="1" applyFill="1" applyBorder="1" applyAlignment="1">
      <alignment horizontal="center"/>
    </xf>
    <xf numFmtId="3" fontId="0" fillId="7" borderId="106" xfId="0" applyNumberFormat="1" applyFill="1" applyBorder="1" applyAlignment="1">
      <alignment horizontal="center"/>
    </xf>
    <xf numFmtId="3" fontId="0" fillId="7" borderId="108" xfId="0" applyNumberFormat="1" applyFill="1" applyBorder="1" applyAlignment="1">
      <alignment horizontal="center"/>
    </xf>
    <xf numFmtId="3" fontId="0" fillId="7" borderId="8" xfId="0" applyNumberFormat="1" applyFill="1" applyBorder="1" applyAlignment="1">
      <alignment horizontal="center"/>
    </xf>
    <xf numFmtId="3" fontId="0" fillId="7" borderId="109" xfId="0" applyNumberFormat="1" applyFill="1" applyBorder="1" applyAlignment="1">
      <alignment horizontal="center"/>
    </xf>
    <xf numFmtId="165" fontId="0" fillId="7" borderId="106" xfId="0" applyNumberFormat="1" applyFill="1" applyBorder="1" applyAlignment="1">
      <alignment horizontal="right"/>
    </xf>
    <xf numFmtId="164" fontId="0" fillId="7" borderId="107" xfId="0" applyNumberFormat="1" applyFill="1" applyBorder="1" applyAlignment="1">
      <alignment horizontal="right"/>
    </xf>
    <xf numFmtId="3" fontId="0" fillId="7" borderId="7" xfId="0" applyNumberFormat="1" applyFill="1" applyBorder="1" applyAlignment="1">
      <alignment horizontal="center"/>
    </xf>
    <xf numFmtId="164" fontId="0" fillId="7" borderId="6" xfId="0" applyNumberFormat="1" applyFill="1" applyBorder="1" applyAlignment="1">
      <alignment horizontal="center"/>
    </xf>
    <xf numFmtId="165" fontId="0" fillId="7" borderId="106" xfId="0" applyNumberFormat="1" applyFill="1" applyBorder="1" applyAlignment="1">
      <alignment horizontal="center"/>
    </xf>
    <xf numFmtId="164" fontId="0" fillId="7" borderId="107" xfId="0" applyNumberFormat="1" applyFill="1" applyBorder="1" applyAlignment="1">
      <alignment horizontal="center"/>
    </xf>
    <xf numFmtId="3" fontId="0" fillId="7" borderId="111" xfId="0" applyNumberFormat="1" applyFill="1" applyBorder="1" applyAlignment="1">
      <alignment horizontal="center"/>
    </xf>
    <xf numFmtId="3" fontId="0" fillId="7" borderId="110" xfId="0" applyNumberFormat="1" applyFill="1" applyBorder="1" applyAlignment="1">
      <alignment horizontal="center"/>
    </xf>
    <xf numFmtId="3" fontId="0" fillId="7" borderId="5" xfId="0" applyNumberFormat="1" applyFill="1" applyBorder="1" applyAlignment="1">
      <alignment horizontal="center"/>
    </xf>
    <xf numFmtId="164" fontId="0" fillId="2" borderId="111" xfId="0" applyNumberFormat="1" applyFill="1" applyBorder="1"/>
    <xf numFmtId="165" fontId="0" fillId="2" borderId="111" xfId="0" applyNumberFormat="1" applyFill="1" applyBorder="1"/>
    <xf numFmtId="3" fontId="0" fillId="7" borderId="113" xfId="0" applyNumberFormat="1" applyFill="1" applyBorder="1" applyAlignment="1">
      <alignment horizontal="center"/>
    </xf>
    <xf numFmtId="3" fontId="0" fillId="7" borderId="114" xfId="0" applyNumberFormat="1" applyFill="1" applyBorder="1" applyAlignment="1">
      <alignment horizontal="center"/>
    </xf>
    <xf numFmtId="165" fontId="0" fillId="2" borderId="117" xfId="0" applyNumberFormat="1" applyFill="1" applyBorder="1" applyAlignment="1">
      <alignment horizontal="center"/>
    </xf>
    <xf numFmtId="0" fontId="5" fillId="7" borderId="6" xfId="0" applyFont="1" applyFill="1" applyBorder="1"/>
    <xf numFmtId="0" fontId="5" fillId="7" borderId="28" xfId="0" applyFont="1" applyFill="1" applyBorder="1" applyAlignment="1">
      <alignment horizontal="center"/>
    </xf>
    <xf numFmtId="3" fontId="5" fillId="7" borderId="87" xfId="0" applyNumberFormat="1" applyFont="1" applyFill="1" applyBorder="1" applyAlignment="1">
      <alignment horizontal="left" vertical="center" wrapText="1"/>
    </xf>
    <xf numFmtId="3" fontId="5" fillId="7" borderId="67" xfId="0" applyNumberFormat="1" applyFont="1" applyFill="1" applyBorder="1" applyAlignment="1">
      <alignment horizontal="left" vertical="center" wrapText="1"/>
    </xf>
    <xf numFmtId="164" fontId="0" fillId="7" borderId="144" xfId="0" applyNumberFormat="1" applyFill="1" applyBorder="1"/>
    <xf numFmtId="164" fontId="0" fillId="7" borderId="72" xfId="0" applyNumberFormat="1" applyFill="1" applyBorder="1"/>
    <xf numFmtId="3" fontId="0" fillId="7" borderId="65" xfId="0" applyNumberFormat="1" applyFill="1" applyBorder="1"/>
    <xf numFmtId="3" fontId="0" fillId="7" borderId="71" xfId="0" applyNumberFormat="1" applyFill="1" applyBorder="1"/>
    <xf numFmtId="3" fontId="0" fillId="7" borderId="72" xfId="0" applyNumberFormat="1" applyFill="1" applyBorder="1"/>
    <xf numFmtId="3" fontId="0" fillId="7" borderId="66" xfId="0" applyNumberFormat="1" applyFill="1" applyBorder="1"/>
    <xf numFmtId="3" fontId="0" fillId="7" borderId="88" xfId="0" applyNumberFormat="1" applyFill="1" applyBorder="1"/>
    <xf numFmtId="3" fontId="0" fillId="7" borderId="145" xfId="0" applyNumberFormat="1" applyFill="1" applyBorder="1"/>
    <xf numFmtId="3" fontId="0" fillId="7" borderId="146" xfId="0" applyNumberFormat="1" applyFill="1" applyBorder="1"/>
    <xf numFmtId="3" fontId="0" fillId="7" borderId="147" xfId="0" applyNumberFormat="1" applyFill="1" applyBorder="1"/>
    <xf numFmtId="164" fontId="0" fillId="7" borderId="63" xfId="0" applyNumberFormat="1" applyFill="1" applyBorder="1"/>
    <xf numFmtId="164" fontId="0" fillId="7" borderId="66" xfId="0" applyNumberFormat="1" applyFill="1" applyBorder="1"/>
    <xf numFmtId="3" fontId="0" fillId="7" borderId="148" xfId="0" applyNumberFormat="1" applyFill="1" applyBorder="1"/>
    <xf numFmtId="164" fontId="0" fillId="7" borderId="67" xfId="0" applyNumberFormat="1" applyFill="1" applyBorder="1"/>
    <xf numFmtId="165" fontId="0" fillId="7" borderId="72" xfId="0" applyNumberFormat="1" applyFill="1" applyBorder="1"/>
    <xf numFmtId="166" fontId="0" fillId="7" borderId="64" xfId="0" applyNumberFormat="1" applyFill="1" applyBorder="1"/>
    <xf numFmtId="3" fontId="0" fillId="7" borderId="64" xfId="0" applyNumberFormat="1" applyFill="1" applyBorder="1"/>
    <xf numFmtId="3" fontId="0" fillId="7" borderId="85" xfId="0" applyNumberFormat="1" applyFill="1" applyBorder="1"/>
    <xf numFmtId="166" fontId="0" fillId="7" borderId="71" xfId="0" applyNumberFormat="1" applyFill="1" applyBorder="1"/>
    <xf numFmtId="3" fontId="0" fillId="7" borderId="144" xfId="0" applyNumberFormat="1" applyFill="1" applyBorder="1"/>
    <xf numFmtId="3" fontId="0" fillId="7" borderId="149" xfId="0" applyNumberFormat="1" applyFill="1" applyBorder="1"/>
    <xf numFmtId="3" fontId="0" fillId="7" borderId="87" xfId="0" applyNumberFormat="1" applyFill="1" applyBorder="1"/>
    <xf numFmtId="0" fontId="0" fillId="7" borderId="85" xfId="0" applyFill="1" applyBorder="1"/>
    <xf numFmtId="3" fontId="0" fillId="7" borderId="82" xfId="0" applyNumberFormat="1" applyFill="1" applyBorder="1"/>
    <xf numFmtId="164" fontId="0" fillId="7" borderId="64" xfId="0" applyNumberFormat="1" applyFill="1" applyBorder="1"/>
    <xf numFmtId="165" fontId="0" fillId="7" borderId="150" xfId="0" applyNumberFormat="1" applyFill="1" applyBorder="1"/>
    <xf numFmtId="3" fontId="0" fillId="7" borderId="74" xfId="0" applyNumberFormat="1" applyFill="1" applyBorder="1"/>
    <xf numFmtId="3" fontId="0" fillId="7" borderId="79" xfId="0" applyNumberFormat="1" applyFill="1" applyBorder="1"/>
    <xf numFmtId="3" fontId="0" fillId="7" borderId="84" xfId="0" applyNumberFormat="1" applyFill="1" applyBorder="1"/>
    <xf numFmtId="165" fontId="0" fillId="7" borderId="63" xfId="0" applyNumberFormat="1" applyFill="1" applyBorder="1"/>
    <xf numFmtId="165" fontId="0" fillId="7" borderId="71" xfId="0" applyNumberFormat="1" applyFill="1" applyBorder="1"/>
    <xf numFmtId="165" fontId="0" fillId="7" borderId="64" xfId="0" applyNumberFormat="1" applyFill="1" applyBorder="1"/>
    <xf numFmtId="3" fontId="0" fillId="7" borderId="78" xfId="0" applyNumberFormat="1" applyFill="1" applyBorder="1"/>
    <xf numFmtId="165" fontId="0" fillId="7" borderId="86" xfId="0" applyNumberFormat="1" applyFill="1" applyBorder="1"/>
    <xf numFmtId="0" fontId="0" fillId="7" borderId="0" xfId="0" applyFill="1"/>
    <xf numFmtId="0" fontId="5" fillId="2" borderId="10" xfId="0" applyFont="1" applyFill="1" applyBorder="1" applyAlignment="1">
      <alignment vertical="center"/>
    </xf>
    <xf numFmtId="3" fontId="0" fillId="2" borderId="144" xfId="0" applyNumberFormat="1" applyFill="1" applyBorder="1"/>
    <xf numFmtId="3" fontId="0" fillId="2" borderId="148" xfId="0" applyNumberFormat="1" applyFill="1" applyBorder="1"/>
    <xf numFmtId="0" fontId="0" fillId="6" borderId="79" xfId="0" applyFill="1" applyBorder="1"/>
    <xf numFmtId="3" fontId="0" fillId="0" borderId="75" xfId="0" applyNumberFormat="1" applyBorder="1"/>
    <xf numFmtId="0" fontId="0" fillId="0" borderId="79" xfId="0" applyBorder="1"/>
    <xf numFmtId="0" fontId="5" fillId="2" borderId="33" xfId="0" applyFont="1" applyFill="1" applyBorder="1" applyAlignment="1">
      <alignment vertical="center"/>
    </xf>
    <xf numFmtId="3" fontId="5" fillId="0" borderId="151" xfId="0" applyNumberFormat="1" applyFont="1" applyBorder="1" applyAlignment="1">
      <alignment horizontal="left" vertical="center" wrapText="1"/>
    </xf>
    <xf numFmtId="3" fontId="0" fillId="0" borderId="152" xfId="0" applyNumberFormat="1" applyBorder="1" applyAlignment="1" applyProtection="1">
      <alignment horizontal="left" vertical="center" wrapText="1"/>
      <protection locked="0"/>
    </xf>
    <xf numFmtId="164" fontId="0" fillId="2" borderId="153" xfId="0" applyNumberFormat="1" applyFill="1" applyBorder="1"/>
    <xf numFmtId="164" fontId="0" fillId="2" borderId="154" xfId="0" applyNumberFormat="1" applyFill="1" applyBorder="1"/>
    <xf numFmtId="3" fontId="0" fillId="2" borderId="155" xfId="0" applyNumberFormat="1" applyFill="1" applyBorder="1"/>
    <xf numFmtId="3" fontId="0" fillId="2" borderId="156" xfId="0" applyNumberFormat="1" applyFill="1" applyBorder="1"/>
    <xf numFmtId="3" fontId="0" fillId="6" borderId="155" xfId="0" applyNumberFormat="1" applyFill="1" applyBorder="1"/>
    <xf numFmtId="3" fontId="0" fillId="6" borderId="154" xfId="0" applyNumberFormat="1" applyFill="1" applyBorder="1"/>
    <xf numFmtId="3" fontId="0" fillId="6" borderId="157" xfId="0" applyNumberFormat="1" applyFill="1" applyBorder="1"/>
    <xf numFmtId="3" fontId="0" fillId="6" borderId="158" xfId="0" applyNumberFormat="1" applyFill="1" applyBorder="1"/>
    <xf numFmtId="3" fontId="0" fillId="2" borderId="151" xfId="0" applyNumberFormat="1" applyFill="1" applyBorder="1"/>
    <xf numFmtId="3" fontId="0" fillId="0" borderId="154" xfId="0" applyNumberFormat="1" applyBorder="1"/>
    <xf numFmtId="3" fontId="0" fillId="2" borderId="154" xfId="0" applyNumberFormat="1" applyFill="1" applyBorder="1"/>
    <xf numFmtId="3" fontId="0" fillId="0" borderId="156" xfId="0" applyNumberFormat="1" applyBorder="1"/>
    <xf numFmtId="3" fontId="0" fillId="2" borderId="159" xfId="0" applyNumberFormat="1" applyFill="1" applyBorder="1"/>
    <xf numFmtId="164" fontId="0" fillId="2" borderId="160" xfId="0" applyNumberFormat="1" applyFill="1" applyBorder="1"/>
    <xf numFmtId="164" fontId="0" fillId="2" borderId="157" xfId="0" applyNumberFormat="1" applyFill="1" applyBorder="1"/>
    <xf numFmtId="3" fontId="0" fillId="2" borderId="157" xfId="0" applyNumberFormat="1" applyFill="1" applyBorder="1"/>
    <xf numFmtId="164" fontId="0" fillId="2" borderId="23" xfId="0" applyNumberFormat="1" applyFill="1" applyBorder="1"/>
    <xf numFmtId="165" fontId="0" fillId="2" borderId="154" xfId="0" applyNumberFormat="1" applyFill="1" applyBorder="1"/>
    <xf numFmtId="165" fontId="0" fillId="2" borderId="156" xfId="0" applyNumberFormat="1" applyFill="1" applyBorder="1"/>
    <xf numFmtId="3" fontId="0" fillId="2" borderId="161" xfId="0" applyNumberFormat="1" applyFill="1" applyBorder="1"/>
    <xf numFmtId="3" fontId="0" fillId="6" borderId="152" xfId="0" applyNumberFormat="1" applyFill="1" applyBorder="1"/>
    <xf numFmtId="3" fontId="0" fillId="2" borderId="158" xfId="0" applyNumberFormat="1" applyFill="1" applyBorder="1"/>
    <xf numFmtId="3" fontId="0" fillId="2" borderId="152" xfId="0" applyNumberFormat="1" applyFill="1" applyBorder="1"/>
    <xf numFmtId="3" fontId="0" fillId="0" borderId="152" xfId="0" applyNumberFormat="1" applyBorder="1"/>
    <xf numFmtId="3" fontId="0" fillId="6" borderId="156" xfId="0" applyNumberFormat="1" applyFill="1" applyBorder="1"/>
    <xf numFmtId="0" fontId="0" fillId="0" borderId="154" xfId="0" applyBorder="1"/>
    <xf numFmtId="0" fontId="0" fillId="0" borderId="156" xfId="0" applyBorder="1"/>
    <xf numFmtId="3" fontId="0" fillId="2" borderId="22" xfId="0" applyNumberFormat="1" applyFill="1" applyBorder="1"/>
    <xf numFmtId="3" fontId="0" fillId="2" borderId="114" xfId="0" applyNumberFormat="1" applyFill="1" applyBorder="1"/>
    <xf numFmtId="0" fontId="0" fillId="0" borderId="162" xfId="0" applyBorder="1"/>
    <xf numFmtId="3" fontId="0" fillId="2" borderId="163" xfId="0" applyNumberFormat="1" applyFill="1" applyBorder="1"/>
    <xf numFmtId="164" fontId="0" fillId="2" borderId="164" xfId="0" applyNumberFormat="1" applyFill="1" applyBorder="1"/>
    <xf numFmtId="3" fontId="0" fillId="2" borderId="165" xfId="0" applyNumberFormat="1" applyFill="1" applyBorder="1"/>
    <xf numFmtId="3" fontId="0" fillId="2" borderId="166" xfId="0" applyNumberFormat="1" applyFill="1" applyBorder="1"/>
    <xf numFmtId="165" fontId="0" fillId="2" borderId="160" xfId="0" applyNumberFormat="1" applyFill="1" applyBorder="1"/>
    <xf numFmtId="165" fontId="0" fillId="2" borderId="152" xfId="0" applyNumberFormat="1" applyFill="1" applyBorder="1"/>
    <xf numFmtId="165" fontId="0" fillId="6" borderId="162" xfId="0" applyNumberFormat="1" applyFill="1" applyBorder="1"/>
    <xf numFmtId="0" fontId="0" fillId="0" borderId="23" xfId="0" applyBorder="1"/>
    <xf numFmtId="165" fontId="0" fillId="7" borderId="66" xfId="0" applyNumberFormat="1" applyFill="1" applyBorder="1"/>
    <xf numFmtId="165" fontId="0" fillId="7" borderId="87" xfId="0" applyNumberFormat="1" applyFill="1" applyBorder="1"/>
    <xf numFmtId="166" fontId="0" fillId="7" borderId="72" xfId="0" applyNumberFormat="1" applyFill="1" applyBorder="1"/>
    <xf numFmtId="3" fontId="0" fillId="7" borderId="67" xfId="0" applyNumberFormat="1" applyFill="1" applyBorder="1"/>
    <xf numFmtId="3" fontId="0" fillId="7" borderId="167" xfId="0" applyNumberFormat="1" applyFill="1" applyBorder="1"/>
    <xf numFmtId="164" fontId="0" fillId="7" borderId="150" xfId="0" applyNumberFormat="1" applyFill="1" applyBorder="1"/>
    <xf numFmtId="165" fontId="0" fillId="7" borderId="146" xfId="0" applyNumberFormat="1" applyFill="1" applyBorder="1"/>
    <xf numFmtId="3" fontId="0" fillId="7" borderId="168" xfId="0" applyNumberFormat="1" applyFill="1" applyBorder="1"/>
    <xf numFmtId="3" fontId="0" fillId="7" borderId="169" xfId="0" applyNumberFormat="1" applyFill="1" applyBorder="1"/>
    <xf numFmtId="165" fontId="0" fillId="7" borderId="85" xfId="0" applyNumberFormat="1" applyFill="1" applyBorder="1"/>
    <xf numFmtId="3" fontId="0" fillId="7" borderId="77" xfId="0" applyNumberFormat="1" applyFill="1" applyBorder="1"/>
    <xf numFmtId="3" fontId="0" fillId="7" borderId="81" xfId="0" applyNumberFormat="1" applyFill="1" applyBorder="1"/>
    <xf numFmtId="165" fontId="0" fillId="7" borderId="74" xfId="0" applyNumberFormat="1" applyFill="1" applyBorder="1"/>
    <xf numFmtId="3" fontId="0" fillId="7" borderId="83" xfId="0" applyNumberFormat="1" applyFill="1" applyBorder="1"/>
    <xf numFmtId="164" fontId="0" fillId="7" borderId="84" xfId="0" applyNumberFormat="1" applyFill="1" applyBorder="1"/>
    <xf numFmtId="165" fontId="0" fillId="7" borderId="77" xfId="0" applyNumberFormat="1" applyFill="1" applyBorder="1"/>
    <xf numFmtId="166" fontId="0" fillId="7" borderId="75" xfId="0" applyNumberFormat="1" applyFill="1" applyBorder="1"/>
    <xf numFmtId="3" fontId="0" fillId="7" borderId="75" xfId="0" applyNumberFormat="1" applyFill="1" applyBorder="1"/>
    <xf numFmtId="164" fontId="0" fillId="7" borderId="76" xfId="0" applyNumberFormat="1" applyFill="1" applyBorder="1"/>
    <xf numFmtId="166" fontId="0" fillId="7" borderId="81" xfId="0" applyNumberFormat="1" applyFill="1" applyBorder="1"/>
    <xf numFmtId="3" fontId="0" fillId="7" borderId="76" xfId="0" applyNumberFormat="1" applyFill="1" applyBorder="1"/>
    <xf numFmtId="0" fontId="0" fillId="7" borderId="86" xfId="0" applyFill="1" applyBorder="1"/>
    <xf numFmtId="164" fontId="0" fillId="7" borderId="75" xfId="0" applyNumberFormat="1" applyFill="1" applyBorder="1"/>
    <xf numFmtId="165" fontId="0" fillId="7" borderId="75" xfId="0" applyNumberFormat="1" applyFill="1" applyBorder="1"/>
    <xf numFmtId="165" fontId="0" fillId="7" borderId="82" xfId="0" applyNumberFormat="1" applyFill="1" applyBorder="1"/>
    <xf numFmtId="0" fontId="5" fillId="2" borderId="46" xfId="0" applyFont="1" applyFill="1" applyBorder="1" applyAlignment="1">
      <alignment horizontal="center" vertical="center"/>
    </xf>
    <xf numFmtId="3" fontId="5" fillId="2" borderId="143" xfId="0" applyNumberFormat="1" applyFont="1" applyFill="1" applyBorder="1" applyAlignment="1">
      <alignment horizontal="left" vertical="center" wrapText="1"/>
    </xf>
    <xf numFmtId="3" fontId="5" fillId="2" borderId="127" xfId="0" applyNumberFormat="1" applyFont="1" applyFill="1" applyBorder="1"/>
    <xf numFmtId="164" fontId="0" fillId="2" borderId="135" xfId="0" applyNumberFormat="1" applyFill="1" applyBorder="1" applyAlignment="1">
      <alignment horizontal="center"/>
    </xf>
    <xf numFmtId="164" fontId="0" fillId="2" borderId="138" xfId="0" applyNumberFormat="1" applyFill="1" applyBorder="1" applyAlignment="1">
      <alignment horizontal="center"/>
    </xf>
    <xf numFmtId="3" fontId="0" fillId="2" borderId="138" xfId="0" applyNumberFormat="1" applyFill="1" applyBorder="1" applyAlignment="1">
      <alignment horizontal="center"/>
    </xf>
    <xf numFmtId="3" fontId="0" fillId="2" borderId="136" xfId="0" applyNumberFormat="1" applyFill="1" applyBorder="1" applyAlignment="1">
      <alignment horizontal="center"/>
    </xf>
    <xf numFmtId="3" fontId="5" fillId="2" borderId="128" xfId="0" applyNumberFormat="1" applyFont="1" applyFill="1" applyBorder="1"/>
    <xf numFmtId="3" fontId="5" fillId="2" borderId="136" xfId="0" applyNumberFormat="1" applyFont="1" applyFill="1" applyBorder="1"/>
    <xf numFmtId="3" fontId="5" fillId="2" borderId="132" xfId="0" applyNumberFormat="1" applyFont="1" applyFill="1" applyBorder="1"/>
    <xf numFmtId="3" fontId="5" fillId="2" borderId="138" xfId="0" applyNumberFormat="1" applyFont="1" applyFill="1" applyBorder="1"/>
    <xf numFmtId="3" fontId="5" fillId="0" borderId="132" xfId="0" applyNumberFormat="1" applyFont="1" applyBorder="1"/>
    <xf numFmtId="3" fontId="5" fillId="2" borderId="131" xfId="0" applyNumberFormat="1" applyFont="1" applyFill="1" applyBorder="1"/>
    <xf numFmtId="3" fontId="5" fillId="2" borderId="141" xfId="0" applyNumberFormat="1" applyFont="1" applyFill="1" applyBorder="1"/>
    <xf numFmtId="3" fontId="5" fillId="2" borderId="143" xfId="0" applyNumberFormat="1" applyFont="1" applyFill="1" applyBorder="1"/>
    <xf numFmtId="165" fontId="0" fillId="2" borderId="72" xfId="0" applyNumberFormat="1" applyFill="1" applyBorder="1" applyAlignment="1">
      <alignment horizontal="center"/>
    </xf>
    <xf numFmtId="165" fontId="0" fillId="2" borderId="71" xfId="0" applyNumberFormat="1" applyFill="1" applyBorder="1" applyAlignment="1">
      <alignment horizontal="center"/>
    </xf>
    <xf numFmtId="3" fontId="5" fillId="2" borderId="133" xfId="0" applyNumberFormat="1" applyFont="1" applyFill="1" applyBorder="1"/>
    <xf numFmtId="3" fontId="5" fillId="2" borderId="140" xfId="0" applyNumberFormat="1" applyFont="1" applyFill="1" applyBorder="1"/>
    <xf numFmtId="165" fontId="0" fillId="2" borderId="99" xfId="0" applyNumberFormat="1" applyFill="1" applyBorder="1" applyAlignment="1">
      <alignment horizontal="center"/>
    </xf>
    <xf numFmtId="164" fontId="0" fillId="2" borderId="137" xfId="0" applyNumberFormat="1" applyFill="1" applyBorder="1" applyAlignment="1">
      <alignment horizontal="center"/>
    </xf>
    <xf numFmtId="165" fontId="0" fillId="2" borderId="66" xfId="0" applyNumberFormat="1" applyFill="1" applyBorder="1" applyAlignment="1">
      <alignment horizontal="center"/>
    </xf>
    <xf numFmtId="3" fontId="0" fillId="2" borderId="135" xfId="0" applyNumberFormat="1" applyFill="1" applyBorder="1" applyAlignment="1">
      <alignment horizontal="center"/>
    </xf>
    <xf numFmtId="3" fontId="5" fillId="2" borderId="47" xfId="0" applyNumberFormat="1" applyFont="1" applyFill="1" applyBorder="1"/>
    <xf numFmtId="3" fontId="5" fillId="2" borderId="139" xfId="0" applyNumberFormat="1" applyFont="1" applyFill="1" applyBorder="1"/>
    <xf numFmtId="165" fontId="0" fillId="2" borderId="132" xfId="0" applyNumberFormat="1" applyFill="1" applyBorder="1" applyAlignment="1">
      <alignment horizontal="center"/>
    </xf>
    <xf numFmtId="165" fontId="0" fillId="2" borderId="85" xfId="0" applyNumberFormat="1" applyFill="1" applyBorder="1" applyAlignment="1">
      <alignment horizontal="center"/>
    </xf>
    <xf numFmtId="3" fontId="0" fillId="2" borderId="139" xfId="0" applyNumberFormat="1" applyFill="1" applyBorder="1" applyAlignment="1">
      <alignment horizontal="center"/>
    </xf>
    <xf numFmtId="3" fontId="0" fillId="2" borderId="91" xfId="0" applyNumberFormat="1" applyFill="1" applyBorder="1"/>
    <xf numFmtId="3" fontId="0" fillId="2" borderId="132" xfId="0" applyNumberFormat="1" applyFill="1" applyBorder="1"/>
    <xf numFmtId="3" fontId="0" fillId="2" borderId="138" xfId="0" applyNumberFormat="1" applyFill="1" applyBorder="1"/>
    <xf numFmtId="3" fontId="0" fillId="2" borderId="136" xfId="0" applyNumberFormat="1" applyFill="1" applyBorder="1"/>
    <xf numFmtId="3" fontId="0" fillId="2" borderId="139" xfId="0" applyNumberFormat="1" applyFill="1" applyBorder="1"/>
    <xf numFmtId="165" fontId="0" fillId="2" borderId="87" xfId="0" applyNumberFormat="1" applyFill="1" applyBorder="1" applyAlignment="1">
      <alignment horizontal="center"/>
    </xf>
    <xf numFmtId="165" fontId="0" fillId="2" borderId="96" xfId="0" applyNumberFormat="1" applyFill="1" applyBorder="1"/>
    <xf numFmtId="165" fontId="0" fillId="2" borderId="90" xfId="0" applyNumberFormat="1" applyFill="1" applyBorder="1"/>
    <xf numFmtId="3" fontId="0" fillId="2" borderId="90" xfId="0" applyNumberFormat="1" applyFill="1" applyBorder="1"/>
    <xf numFmtId="165" fontId="0" fillId="2" borderId="97" xfId="0" applyNumberFormat="1" applyFill="1" applyBorder="1"/>
    <xf numFmtId="0" fontId="0" fillId="2" borderId="23" xfId="0" applyFill="1" applyBorder="1"/>
    <xf numFmtId="0" fontId="5" fillId="4" borderId="170" xfId="0" applyFont="1" applyFill="1" applyBorder="1" applyAlignment="1">
      <alignment horizontal="center" vertical="center"/>
    </xf>
    <xf numFmtId="3" fontId="5" fillId="4" borderId="128" xfId="0" applyNumberFormat="1" applyFont="1" applyFill="1" applyBorder="1" applyAlignment="1">
      <alignment horizontal="left" vertical="center" wrapText="1"/>
    </xf>
    <xf numFmtId="3" fontId="0" fillId="4" borderId="127" xfId="0" applyNumberFormat="1" applyFill="1" applyBorder="1"/>
    <xf numFmtId="164" fontId="5" fillId="4" borderId="171" xfId="0" applyNumberFormat="1" applyFont="1" applyFill="1" applyBorder="1"/>
    <xf numFmtId="164" fontId="5" fillId="4" borderId="172" xfId="0" applyNumberFormat="1" applyFont="1" applyFill="1" applyBorder="1"/>
    <xf numFmtId="3" fontId="5" fillId="4" borderId="172" xfId="0" applyNumberFormat="1" applyFont="1" applyFill="1" applyBorder="1"/>
    <xf numFmtId="3" fontId="5" fillId="4" borderId="173" xfId="0" applyNumberFormat="1" applyFont="1" applyFill="1" applyBorder="1"/>
    <xf numFmtId="3" fontId="5" fillId="4" borderId="174" xfId="0" applyNumberFormat="1" applyFont="1" applyFill="1" applyBorder="1"/>
    <xf numFmtId="3" fontId="5" fillId="4" borderId="175" xfId="0" applyNumberFormat="1" applyFont="1" applyFill="1" applyBorder="1"/>
    <xf numFmtId="3" fontId="5" fillId="4" borderId="176" xfId="0" applyNumberFormat="1" applyFont="1" applyFill="1" applyBorder="1"/>
    <xf numFmtId="164" fontId="5" fillId="4" borderId="174" xfId="0" applyNumberFormat="1" applyFont="1" applyFill="1" applyBorder="1"/>
    <xf numFmtId="3" fontId="5" fillId="4" borderId="177" xfId="0" applyNumberFormat="1" applyFont="1" applyFill="1" applyBorder="1"/>
    <xf numFmtId="3" fontId="5" fillId="4" borderId="178" xfId="0" applyNumberFormat="1" applyFont="1" applyFill="1" applyBorder="1"/>
    <xf numFmtId="3" fontId="5" fillId="4" borderId="179" xfId="0" applyNumberFormat="1" applyFont="1" applyFill="1" applyBorder="1"/>
    <xf numFmtId="165" fontId="5" fillId="4" borderId="171" xfId="0" applyNumberFormat="1" applyFont="1" applyFill="1" applyBorder="1"/>
    <xf numFmtId="165" fontId="5" fillId="4" borderId="175" xfId="0" applyNumberFormat="1" applyFont="1" applyFill="1" applyBorder="1"/>
    <xf numFmtId="165" fontId="5" fillId="4" borderId="172" xfId="0" applyNumberFormat="1" applyFont="1" applyFill="1" applyBorder="1"/>
    <xf numFmtId="165" fontId="5" fillId="4" borderId="177" xfId="0" applyNumberFormat="1" applyFont="1" applyFill="1" applyBorder="1"/>
    <xf numFmtId="165" fontId="5" fillId="4" borderId="176" xfId="0" applyNumberFormat="1" applyFont="1" applyFill="1" applyBorder="1"/>
    <xf numFmtId="0" fontId="0" fillId="4" borderId="23" xfId="0" applyFill="1" applyBorder="1"/>
    <xf numFmtId="0" fontId="5" fillId="2" borderId="180" xfId="0" applyFont="1" applyFill="1" applyBorder="1" applyAlignment="1">
      <alignment horizontal="center" vertical="center"/>
    </xf>
    <xf numFmtId="3" fontId="0" fillId="2" borderId="26" xfId="0" applyNumberFormat="1" applyFill="1" applyBorder="1" applyAlignment="1">
      <alignment horizontal="left" vertical="center" wrapText="1"/>
    </xf>
    <xf numFmtId="3" fontId="0" fillId="2" borderId="23" xfId="0" applyNumberFormat="1" applyFill="1" applyBorder="1" applyAlignment="1">
      <alignment horizontal="left" vertical="center" wrapText="1"/>
    </xf>
    <xf numFmtId="164" fontId="0" fillId="2" borderId="22" xfId="0" applyNumberFormat="1" applyFill="1" applyBorder="1" applyAlignment="1">
      <alignment horizontal="center"/>
    </xf>
    <xf numFmtId="164" fontId="0" fillId="2" borderId="123" xfId="0" applyNumberFormat="1" applyFill="1" applyBorder="1" applyAlignment="1">
      <alignment horizontal="center"/>
    </xf>
    <xf numFmtId="164" fontId="0" fillId="2" borderId="118" xfId="0" applyNumberFormat="1" applyFill="1" applyBorder="1" applyAlignment="1">
      <alignment horizontal="center"/>
    </xf>
    <xf numFmtId="3" fontId="0" fillId="2" borderId="24" xfId="0" applyNumberFormat="1" applyFill="1" applyBorder="1" applyAlignment="1">
      <alignment horizontal="center"/>
    </xf>
    <xf numFmtId="3" fontId="0" fillId="2" borderId="107" xfId="0" applyNumberFormat="1" applyFill="1" applyBorder="1"/>
    <xf numFmtId="3" fontId="0" fillId="2" borderId="109" xfId="0" applyNumberFormat="1" applyFill="1" applyBorder="1"/>
    <xf numFmtId="3" fontId="0" fillId="2" borderId="106" xfId="0" applyNumberFormat="1" applyFill="1" applyBorder="1"/>
    <xf numFmtId="3" fontId="0" fillId="2" borderId="111" xfId="0" applyNumberFormat="1" applyFill="1" applyBorder="1"/>
    <xf numFmtId="165" fontId="0" fillId="2" borderId="109" xfId="0" applyNumberFormat="1" applyFill="1" applyBorder="1" applyAlignment="1">
      <alignment horizontal="center"/>
    </xf>
    <xf numFmtId="165" fontId="0" fillId="2" borderId="110" xfId="0" applyNumberFormat="1" applyFill="1" applyBorder="1" applyAlignment="1">
      <alignment horizontal="center"/>
    </xf>
    <xf numFmtId="3" fontId="0" fillId="2" borderId="123" xfId="0" applyNumberFormat="1" applyFill="1" applyBorder="1" applyAlignment="1">
      <alignment horizontal="center"/>
    </xf>
    <xf numFmtId="3" fontId="0" fillId="2" borderId="120" xfId="0" applyNumberFormat="1" applyFill="1" applyBorder="1"/>
    <xf numFmtId="164" fontId="0" fillId="2" borderId="23" xfId="0" applyNumberFormat="1" applyFill="1" applyBorder="1" applyAlignment="1">
      <alignment horizontal="center"/>
    </xf>
    <xf numFmtId="3" fontId="0" fillId="2" borderId="22" xfId="0" applyNumberFormat="1" applyFill="1" applyBorder="1" applyAlignment="1">
      <alignment horizontal="center"/>
    </xf>
    <xf numFmtId="3" fontId="0" fillId="2" borderId="108" xfId="0" applyNumberFormat="1" applyFill="1" applyBorder="1"/>
    <xf numFmtId="3" fontId="0" fillId="2" borderId="6" xfId="0" applyNumberFormat="1" applyFill="1" applyBorder="1"/>
    <xf numFmtId="3" fontId="0" fillId="2" borderId="9" xfId="0" applyNumberFormat="1" applyFill="1" applyBorder="1"/>
    <xf numFmtId="165" fontId="0" fillId="2" borderId="107" xfId="0" applyNumberFormat="1" applyFill="1" applyBorder="1"/>
    <xf numFmtId="165" fontId="0" fillId="2" borderId="106" xfId="0" applyNumberFormat="1" applyFill="1" applyBorder="1"/>
    <xf numFmtId="3" fontId="0" fillId="2" borderId="87" xfId="0" applyNumberFormat="1" applyFill="1" applyBorder="1" applyAlignment="1">
      <alignment horizontal="left" vertical="center" wrapText="1"/>
    </xf>
    <xf numFmtId="164" fontId="0" fillId="2" borderId="63" xfId="0" applyNumberFormat="1" applyFill="1" applyBorder="1" applyAlignment="1">
      <alignment horizontal="center"/>
    </xf>
    <xf numFmtId="164" fontId="0" fillId="2" borderId="72" xfId="0" applyNumberFormat="1" applyFill="1" applyBorder="1" applyAlignment="1">
      <alignment horizontal="center"/>
    </xf>
    <xf numFmtId="3" fontId="0" fillId="2" borderId="145" xfId="0" applyNumberFormat="1" applyFill="1" applyBorder="1"/>
    <xf numFmtId="3" fontId="0" fillId="2" borderId="146" xfId="0" applyNumberFormat="1" applyFill="1" applyBorder="1"/>
    <xf numFmtId="3" fontId="0" fillId="2" borderId="150" xfId="0" applyNumberFormat="1" applyFill="1" applyBorder="1"/>
    <xf numFmtId="165" fontId="0" fillId="2" borderId="145" xfId="0" applyNumberFormat="1" applyFill="1" applyBorder="1" applyAlignment="1">
      <alignment horizontal="center"/>
    </xf>
    <xf numFmtId="3" fontId="0" fillId="2" borderId="147" xfId="0" applyNumberFormat="1" applyFill="1" applyBorder="1"/>
    <xf numFmtId="3" fontId="0" fillId="2" borderId="168" xfId="0" applyNumberFormat="1" applyFill="1" applyBorder="1"/>
    <xf numFmtId="164" fontId="0" fillId="2" borderId="66" xfId="0" applyNumberFormat="1" applyFill="1" applyBorder="1" applyAlignment="1">
      <alignment horizontal="center"/>
    </xf>
    <xf numFmtId="3" fontId="0" fillId="2" borderId="63" xfId="0" applyNumberFormat="1" applyFill="1" applyBorder="1" applyAlignment="1">
      <alignment horizontal="center"/>
    </xf>
    <xf numFmtId="3" fontId="0" fillId="2" borderId="169" xfId="0" applyNumberFormat="1" applyFill="1" applyBorder="1"/>
    <xf numFmtId="165" fontId="0" fillId="2" borderId="64" xfId="0" applyNumberFormat="1" applyFill="1" applyBorder="1" applyAlignment="1">
      <alignment horizontal="center"/>
    </xf>
    <xf numFmtId="164" fontId="0" fillId="0" borderId="82" xfId="0" applyNumberFormat="1" applyBorder="1" applyAlignment="1">
      <alignment horizontal="center"/>
    </xf>
    <xf numFmtId="164" fontId="0" fillId="0" borderId="77" xfId="0" applyNumberFormat="1" applyBorder="1" applyAlignment="1">
      <alignment horizontal="center"/>
    </xf>
    <xf numFmtId="165" fontId="0" fillId="0" borderId="77" xfId="0" applyNumberFormat="1" applyBorder="1" applyAlignment="1">
      <alignment horizontal="center"/>
    </xf>
    <xf numFmtId="165" fontId="0" fillId="0" borderId="81" xfId="0" applyNumberFormat="1" applyBorder="1" applyAlignment="1">
      <alignment horizontal="center"/>
    </xf>
    <xf numFmtId="3" fontId="0" fillId="0" borderId="74" xfId="0" applyNumberFormat="1" applyBorder="1"/>
    <xf numFmtId="165" fontId="0" fillId="0" borderId="74" xfId="0" applyNumberFormat="1" applyBorder="1" applyAlignment="1">
      <alignment horizontal="center"/>
    </xf>
    <xf numFmtId="3" fontId="0" fillId="0" borderId="79" xfId="0" applyNumberFormat="1" applyBorder="1"/>
    <xf numFmtId="165" fontId="0" fillId="0" borderId="86" xfId="0" applyNumberFormat="1" applyBorder="1" applyAlignment="1">
      <alignment horizontal="center"/>
    </xf>
    <xf numFmtId="164" fontId="0" fillId="0" borderId="79" xfId="0" applyNumberFormat="1" applyBorder="1" applyAlignment="1">
      <alignment horizontal="center"/>
    </xf>
    <xf numFmtId="3" fontId="0" fillId="0" borderId="82" xfId="0" applyNumberFormat="1" applyBorder="1" applyAlignment="1">
      <alignment horizontal="center"/>
    </xf>
    <xf numFmtId="165" fontId="0" fillId="0" borderId="75" xfId="0" applyNumberFormat="1" applyBorder="1" applyAlignment="1">
      <alignment horizontal="center"/>
    </xf>
    <xf numFmtId="3" fontId="0" fillId="2" borderId="151" xfId="0" applyNumberFormat="1" applyFill="1" applyBorder="1" applyAlignment="1">
      <alignment horizontal="left" vertical="center" wrapText="1"/>
    </xf>
    <xf numFmtId="3" fontId="0" fillId="2" borderId="162" xfId="0" applyNumberFormat="1" applyFill="1" applyBorder="1"/>
    <xf numFmtId="164" fontId="0" fillId="2" borderId="160" xfId="0" applyNumberFormat="1" applyFill="1" applyBorder="1" applyAlignment="1">
      <alignment horizontal="center"/>
    </xf>
    <xf numFmtId="164" fontId="0" fillId="2" borderId="154" xfId="0" applyNumberFormat="1" applyFill="1" applyBorder="1" applyAlignment="1">
      <alignment horizontal="center"/>
    </xf>
    <xf numFmtId="165" fontId="0" fillId="2" borderId="154" xfId="0" applyNumberFormat="1" applyFill="1" applyBorder="1" applyAlignment="1">
      <alignment horizontal="center"/>
    </xf>
    <xf numFmtId="165" fontId="0" fillId="2" borderId="156" xfId="0" applyNumberFormat="1" applyFill="1" applyBorder="1" applyAlignment="1">
      <alignment horizontal="center"/>
    </xf>
    <xf numFmtId="165" fontId="0" fillId="2" borderId="151" xfId="0" applyNumberFormat="1" applyFill="1" applyBorder="1" applyAlignment="1">
      <alignment horizontal="center"/>
    </xf>
    <xf numFmtId="165" fontId="0" fillId="2" borderId="162" xfId="0" applyNumberFormat="1" applyFill="1" applyBorder="1" applyAlignment="1">
      <alignment horizontal="center"/>
    </xf>
    <xf numFmtId="164" fontId="0" fillId="2" borderId="157" xfId="0" applyNumberFormat="1" applyFill="1" applyBorder="1" applyAlignment="1">
      <alignment horizontal="center"/>
    </xf>
    <xf numFmtId="3" fontId="5" fillId="2" borderId="156" xfId="0" applyNumberFormat="1" applyFont="1" applyFill="1" applyBorder="1"/>
    <xf numFmtId="3" fontId="0" fillId="2" borderId="160" xfId="0" applyNumberFormat="1" applyFill="1" applyBorder="1" applyAlignment="1">
      <alignment horizontal="center"/>
    </xf>
    <xf numFmtId="165" fontId="0" fillId="2" borderId="152" xfId="0" applyNumberFormat="1" applyFill="1" applyBorder="1" applyAlignment="1">
      <alignment horizontal="center"/>
    </xf>
    <xf numFmtId="0" fontId="5" fillId="3" borderId="181" xfId="0" applyFont="1" applyFill="1" applyBorder="1" applyAlignment="1">
      <alignment vertical="center"/>
    </xf>
    <xf numFmtId="3" fontId="5" fillId="3" borderId="182" xfId="0" applyNumberFormat="1" applyFont="1" applyFill="1" applyBorder="1" applyAlignment="1">
      <alignment horizontal="left" vertical="center" wrapText="1"/>
    </xf>
    <xf numFmtId="3" fontId="0" fillId="3" borderId="183" xfId="0" applyNumberFormat="1" applyFill="1" applyBorder="1" applyAlignment="1" applyProtection="1">
      <alignment horizontal="left" vertical="center" wrapText="1"/>
      <protection locked="0"/>
    </xf>
    <xf numFmtId="164" fontId="5" fillId="3" borderId="184" xfId="0" applyNumberFormat="1" applyFont="1" applyFill="1" applyBorder="1"/>
    <xf numFmtId="164" fontId="5" fillId="3" borderId="185" xfId="0" applyNumberFormat="1" applyFont="1" applyFill="1" applyBorder="1"/>
    <xf numFmtId="164" fontId="5" fillId="3" borderId="186" xfId="0" applyNumberFormat="1" applyFont="1" applyFill="1" applyBorder="1"/>
    <xf numFmtId="3" fontId="5" fillId="3" borderId="187" xfId="0" applyNumberFormat="1" applyFont="1" applyFill="1" applyBorder="1"/>
    <xf numFmtId="3" fontId="5" fillId="3" borderId="188" xfId="0" applyNumberFormat="1" applyFont="1" applyFill="1" applyBorder="1"/>
    <xf numFmtId="3" fontId="5" fillId="3" borderId="189" xfId="0" applyNumberFormat="1" applyFont="1" applyFill="1" applyBorder="1"/>
    <xf numFmtId="3" fontId="5" fillId="3" borderId="182" xfId="0" applyNumberFormat="1" applyFont="1" applyFill="1" applyBorder="1"/>
    <xf numFmtId="3" fontId="5" fillId="3" borderId="190" xfId="0" applyNumberFormat="1" applyFont="1" applyFill="1" applyBorder="1"/>
    <xf numFmtId="3" fontId="5" fillId="3" borderId="183" xfId="0" applyNumberFormat="1" applyFont="1" applyFill="1" applyBorder="1"/>
    <xf numFmtId="3" fontId="5" fillId="3" borderId="191" xfId="0" applyNumberFormat="1" applyFont="1" applyFill="1" applyBorder="1"/>
    <xf numFmtId="3" fontId="5" fillId="3" borderId="185" xfId="0" applyNumberFormat="1" applyFont="1" applyFill="1" applyBorder="1"/>
    <xf numFmtId="3" fontId="5" fillId="3" borderId="186" xfId="0" applyNumberFormat="1" applyFont="1" applyFill="1" applyBorder="1"/>
    <xf numFmtId="3" fontId="5" fillId="3" borderId="192" xfId="0" applyNumberFormat="1" applyFont="1" applyFill="1" applyBorder="1"/>
    <xf numFmtId="3" fontId="5" fillId="3" borderId="193" xfId="0" applyNumberFormat="1" applyFont="1" applyFill="1" applyBorder="1"/>
    <xf numFmtId="3" fontId="5" fillId="3" borderId="194" xfId="0" applyNumberFormat="1" applyFont="1" applyFill="1" applyBorder="1"/>
    <xf numFmtId="3" fontId="5" fillId="3" borderId="184" xfId="0" applyNumberFormat="1" applyFont="1" applyFill="1" applyBorder="1"/>
    <xf numFmtId="3" fontId="5" fillId="3" borderId="195" xfId="0" applyNumberFormat="1" applyFont="1" applyFill="1" applyBorder="1"/>
    <xf numFmtId="3" fontId="5" fillId="3" borderId="196" xfId="0" applyNumberFormat="1" applyFont="1" applyFill="1" applyBorder="1"/>
    <xf numFmtId="3" fontId="5" fillId="3" borderId="41" xfId="0" applyNumberFormat="1" applyFont="1" applyFill="1" applyBorder="1"/>
    <xf numFmtId="165" fontId="5" fillId="3" borderId="96" xfId="0" applyNumberFormat="1" applyFont="1" applyFill="1" applyBorder="1"/>
    <xf numFmtId="165" fontId="5" fillId="3" borderId="97" xfId="0" applyNumberFormat="1" applyFont="1" applyFill="1" applyBorder="1"/>
    <xf numFmtId="165" fontId="5" fillId="3" borderId="191" xfId="0" applyNumberFormat="1" applyFont="1" applyFill="1" applyBorder="1"/>
    <xf numFmtId="0" fontId="0" fillId="3" borderId="197" xfId="0" applyFill="1" applyBorder="1"/>
    <xf numFmtId="0" fontId="0" fillId="4" borderId="130" xfId="0" applyFill="1" applyBorder="1"/>
    <xf numFmtId="3" fontId="5" fillId="4" borderId="143" xfId="0" applyNumberFormat="1" applyFont="1" applyFill="1" applyBorder="1" applyAlignment="1">
      <alignment horizontal="left" vertical="center" wrapText="1"/>
    </xf>
    <xf numFmtId="164" fontId="0" fillId="4" borderId="130" xfId="0" applyNumberFormat="1" applyFill="1" applyBorder="1"/>
    <xf numFmtId="164" fontId="0" fillId="4" borderId="127" xfId="0" applyNumberFormat="1" applyFill="1" applyBorder="1"/>
    <xf numFmtId="3" fontId="0" fillId="4" borderId="198" xfId="0" applyNumberFormat="1" applyFill="1" applyBorder="1"/>
    <xf numFmtId="3" fontId="5" fillId="4" borderId="199" xfId="0" applyNumberFormat="1" applyFont="1" applyFill="1" applyBorder="1"/>
    <xf numFmtId="3" fontId="5" fillId="4" borderId="200" xfId="0" applyNumberFormat="1" applyFont="1" applyFill="1" applyBorder="1"/>
    <xf numFmtId="3" fontId="5" fillId="4" borderId="201" xfId="0" applyNumberFormat="1" applyFont="1" applyFill="1" applyBorder="1"/>
    <xf numFmtId="3" fontId="5" fillId="4" borderId="202" xfId="0" applyNumberFormat="1" applyFont="1" applyFill="1" applyBorder="1"/>
    <xf numFmtId="3" fontId="5" fillId="4" borderId="203" xfId="0" applyNumberFormat="1" applyFont="1" applyFill="1" applyBorder="1"/>
    <xf numFmtId="164" fontId="5" fillId="4" borderId="204" xfId="0" applyNumberFormat="1" applyFont="1" applyFill="1" applyBorder="1"/>
    <xf numFmtId="3" fontId="5" fillId="4" borderId="205" xfId="0" applyNumberFormat="1" applyFont="1" applyFill="1" applyBorder="1"/>
    <xf numFmtId="3" fontId="5" fillId="4" borderId="206" xfId="0" applyNumberFormat="1" applyFont="1" applyFill="1" applyBorder="1"/>
    <xf numFmtId="3" fontId="5" fillId="4" borderId="204" xfId="0" applyNumberFormat="1" applyFont="1" applyFill="1" applyBorder="1"/>
    <xf numFmtId="3" fontId="5" fillId="4" borderId="207" xfId="0" applyNumberFormat="1" applyFont="1" applyFill="1" applyBorder="1"/>
    <xf numFmtId="3" fontId="5" fillId="4" borderId="208" xfId="0" applyNumberFormat="1" applyFont="1" applyFill="1" applyBorder="1"/>
    <xf numFmtId="3" fontId="5" fillId="4" borderId="209" xfId="0" applyNumberFormat="1" applyFont="1" applyFill="1" applyBorder="1"/>
    <xf numFmtId="165" fontId="5" fillId="4" borderId="200" xfId="0" applyNumberFormat="1" applyFont="1" applyFill="1" applyBorder="1"/>
    <xf numFmtId="165" fontId="5" fillId="4" borderId="201" xfId="0" applyNumberFormat="1" applyFont="1" applyFill="1" applyBorder="1"/>
    <xf numFmtId="165" fontId="5" fillId="4" borderId="209" xfId="0" applyNumberFormat="1" applyFont="1" applyFill="1" applyBorder="1"/>
    <xf numFmtId="165" fontId="5" fillId="4" borderId="65" xfId="0" applyNumberFormat="1" applyFont="1" applyFill="1" applyBorder="1"/>
    <xf numFmtId="165" fontId="5" fillId="4" borderId="203" xfId="0" applyNumberFormat="1" applyFont="1" applyFill="1" applyBorder="1"/>
    <xf numFmtId="0" fontId="0" fillId="4" borderId="127" xfId="0" applyFill="1" applyBorder="1"/>
    <xf numFmtId="0" fontId="0" fillId="2" borderId="178" xfId="0" applyFill="1" applyBorder="1"/>
    <xf numFmtId="3" fontId="5" fillId="2" borderId="73" xfId="0" applyNumberFormat="1" applyFont="1" applyFill="1" applyBorder="1" applyAlignment="1">
      <alignment horizontal="left" vertical="center" wrapText="1"/>
    </xf>
    <xf numFmtId="3" fontId="0" fillId="2" borderId="73" xfId="0" applyNumberFormat="1" applyFill="1" applyBorder="1"/>
    <xf numFmtId="164" fontId="0" fillId="2" borderId="73" xfId="0" applyNumberFormat="1" applyFill="1" applyBorder="1"/>
    <xf numFmtId="3" fontId="5" fillId="2" borderId="73" xfId="0" applyNumberFormat="1" applyFont="1" applyFill="1" applyBorder="1"/>
    <xf numFmtId="0" fontId="0" fillId="0" borderId="178" xfId="0" applyBorder="1"/>
    <xf numFmtId="3" fontId="5" fillId="2" borderId="178" xfId="0" applyNumberFormat="1" applyFont="1" applyFill="1" applyBorder="1"/>
    <xf numFmtId="165" fontId="0" fillId="2" borderId="73" xfId="0" applyNumberFormat="1" applyFill="1" applyBorder="1"/>
    <xf numFmtId="0" fontId="0" fillId="2" borderId="73" xfId="0" applyFill="1" applyBorder="1"/>
    <xf numFmtId="0" fontId="5" fillId="2" borderId="73" xfId="0" applyFont="1" applyFill="1" applyBorder="1"/>
    <xf numFmtId="165" fontId="0" fillId="2" borderId="174" xfId="0" applyNumberFormat="1" applyFill="1" applyBorder="1"/>
    <xf numFmtId="165" fontId="0" fillId="2" borderId="210" xfId="0" applyNumberFormat="1" applyFill="1" applyBorder="1"/>
    <xf numFmtId="0" fontId="0" fillId="2" borderId="50" xfId="0" applyFill="1" applyBorder="1"/>
    <xf numFmtId="3" fontId="5" fillId="8" borderId="211" xfId="0" applyNumberFormat="1" applyFont="1" applyFill="1" applyBorder="1" applyAlignment="1">
      <alignment horizontal="left" vertical="center" wrapText="1"/>
    </xf>
    <xf numFmtId="3" fontId="0" fillId="8" borderId="73" xfId="0" applyNumberFormat="1" applyFill="1" applyBorder="1"/>
    <xf numFmtId="164" fontId="0" fillId="8" borderId="73" xfId="0" applyNumberFormat="1" applyFill="1" applyBorder="1"/>
    <xf numFmtId="3" fontId="5" fillId="8" borderId="73" xfId="0" applyNumberFormat="1" applyFont="1" applyFill="1" applyBorder="1"/>
    <xf numFmtId="3" fontId="5" fillId="8" borderId="57" xfId="0" applyNumberFormat="1" applyFont="1" applyFill="1" applyBorder="1"/>
    <xf numFmtId="0" fontId="0" fillId="8" borderId="57" xfId="0" applyFill="1" applyBorder="1"/>
    <xf numFmtId="0" fontId="0" fillId="8" borderId="62" xfId="0" applyFill="1" applyBorder="1"/>
    <xf numFmtId="164" fontId="0" fillId="8" borderId="53" xfId="0" applyNumberFormat="1" applyFill="1" applyBorder="1"/>
    <xf numFmtId="164" fontId="0" fillId="8" borderId="52" xfId="0" applyNumberFormat="1" applyFill="1" applyBorder="1"/>
    <xf numFmtId="3" fontId="0" fillId="8" borderId="52" xfId="0" applyNumberFormat="1" applyFill="1" applyBorder="1"/>
    <xf numFmtId="3" fontId="5" fillId="8" borderId="52" xfId="0" applyNumberFormat="1" applyFont="1" applyFill="1" applyBorder="1"/>
    <xf numFmtId="165" fontId="0" fillId="8" borderId="73" xfId="0" applyNumberFormat="1" applyFill="1" applyBorder="1"/>
    <xf numFmtId="3" fontId="5" fillId="8" borderId="211" xfId="0" applyNumberFormat="1" applyFont="1" applyFill="1" applyBorder="1"/>
    <xf numFmtId="164" fontId="0" fillId="8" borderId="2" xfId="0" applyNumberFormat="1" applyFill="1" applyBorder="1"/>
    <xf numFmtId="3" fontId="5" fillId="8" borderId="53" xfId="0" applyNumberFormat="1" applyFont="1" applyFill="1" applyBorder="1"/>
    <xf numFmtId="3" fontId="0" fillId="8" borderId="144" xfId="0" applyNumberFormat="1" applyFill="1" applyBorder="1"/>
    <xf numFmtId="0" fontId="0" fillId="8" borderId="73" xfId="0" applyFill="1" applyBorder="1"/>
    <xf numFmtId="165" fontId="0" fillId="8" borderId="2" xfId="0" applyNumberFormat="1" applyFill="1" applyBorder="1"/>
    <xf numFmtId="165" fontId="0" fillId="8" borderId="61" xfId="0" applyNumberFormat="1" applyFill="1" applyBorder="1"/>
    <xf numFmtId="0" fontId="0" fillId="8" borderId="52" xfId="0" applyFill="1" applyBorder="1"/>
    <xf numFmtId="0" fontId="0" fillId="8" borderId="211" xfId="0" applyFill="1" applyBorder="1"/>
    <xf numFmtId="0" fontId="0" fillId="2" borderId="10" xfId="0" applyFill="1" applyBorder="1"/>
    <xf numFmtId="3" fontId="5" fillId="2" borderId="74" xfId="0" applyNumberFormat="1" applyFont="1" applyFill="1" applyBorder="1" applyAlignment="1">
      <alignment horizontal="right" vertical="center" wrapText="1"/>
    </xf>
    <xf numFmtId="1" fontId="0" fillId="0" borderId="79" xfId="0" applyNumberFormat="1" applyBorder="1"/>
    <xf numFmtId="1" fontId="0" fillId="0" borderId="86" xfId="0" applyNumberFormat="1" applyBorder="1"/>
    <xf numFmtId="3" fontId="0" fillId="0" borderId="78" xfId="0" applyNumberFormat="1" applyBorder="1"/>
    <xf numFmtId="3" fontId="0" fillId="0" borderId="86" xfId="0" applyNumberFormat="1" applyBorder="1"/>
    <xf numFmtId="3" fontId="0" fillId="2" borderId="76" xfId="0" applyNumberFormat="1" applyFill="1" applyBorder="1"/>
    <xf numFmtId="1" fontId="0" fillId="2" borderId="78" xfId="0" applyNumberFormat="1" applyFill="1" applyBorder="1"/>
    <xf numFmtId="165" fontId="0" fillId="2" borderId="86" xfId="0" applyNumberFormat="1" applyFill="1" applyBorder="1"/>
    <xf numFmtId="0" fontId="0" fillId="2" borderId="79" xfId="0" applyFill="1" applyBorder="1"/>
    <xf numFmtId="0" fontId="0" fillId="2" borderId="36" xfId="0" applyFill="1" applyBorder="1"/>
    <xf numFmtId="3" fontId="5" fillId="2" borderId="92" xfId="0" applyNumberFormat="1" applyFont="1" applyFill="1" applyBorder="1" applyAlignment="1">
      <alignment horizontal="right" vertical="center" wrapText="1"/>
    </xf>
    <xf numFmtId="3" fontId="0" fillId="2" borderId="93" xfId="0" applyNumberFormat="1" applyFill="1" applyBorder="1"/>
    <xf numFmtId="164" fontId="0" fillId="2" borderId="93" xfId="0" applyNumberFormat="1" applyFill="1" applyBorder="1"/>
    <xf numFmtId="165" fontId="0" fillId="2" borderId="93" xfId="0" applyNumberFormat="1" applyFill="1" applyBorder="1"/>
    <xf numFmtId="1" fontId="0" fillId="0" borderId="93" xfId="0" applyNumberFormat="1" applyBorder="1"/>
    <xf numFmtId="1" fontId="0" fillId="0" borderId="105" xfId="0" applyNumberFormat="1" applyBorder="1"/>
    <xf numFmtId="164" fontId="0" fillId="2" borderId="212" xfId="0" applyNumberFormat="1" applyFill="1" applyBorder="1"/>
    <xf numFmtId="1" fontId="0" fillId="2" borderId="94" xfId="0" applyNumberFormat="1" applyFill="1" applyBorder="1"/>
    <xf numFmtId="3" fontId="0" fillId="2" borderId="92" xfId="0" applyNumberFormat="1" applyFill="1" applyBorder="1"/>
    <xf numFmtId="3" fontId="0" fillId="2" borderId="94" xfId="0" applyNumberFormat="1" applyFill="1" applyBorder="1"/>
    <xf numFmtId="3" fontId="0" fillId="0" borderId="104" xfId="0" applyNumberFormat="1" applyBorder="1"/>
    <xf numFmtId="3" fontId="0" fillId="0" borderId="105" xfId="0" applyNumberFormat="1" applyBorder="1"/>
    <xf numFmtId="164" fontId="0" fillId="2" borderId="103" xfId="0" applyNumberFormat="1" applyFill="1" applyBorder="1"/>
    <xf numFmtId="1" fontId="0" fillId="2" borderId="103" xfId="0" applyNumberFormat="1" applyFill="1" applyBorder="1"/>
    <xf numFmtId="3" fontId="0" fillId="2" borderId="100" xfId="0" applyNumberFormat="1" applyFill="1" applyBorder="1"/>
    <xf numFmtId="0" fontId="0" fillId="0" borderId="105" xfId="0" applyBorder="1"/>
    <xf numFmtId="3" fontId="0" fillId="0" borderId="93" xfId="0" applyNumberFormat="1" applyBorder="1"/>
    <xf numFmtId="3" fontId="0" fillId="2" borderId="212" xfId="0" applyNumberFormat="1" applyFill="1" applyBorder="1"/>
    <xf numFmtId="0" fontId="0" fillId="2" borderId="93" xfId="0" applyFill="1" applyBorder="1"/>
    <xf numFmtId="0" fontId="0" fillId="2" borderId="100" xfId="0" applyFill="1" applyBorder="1"/>
    <xf numFmtId="3" fontId="0" fillId="2" borderId="143" xfId="0" applyNumberFormat="1" applyFill="1" applyBorder="1"/>
    <xf numFmtId="3" fontId="0" fillId="2" borderId="131" xfId="0" applyNumberFormat="1" applyFill="1" applyBorder="1"/>
    <xf numFmtId="3" fontId="0" fillId="2" borderId="133" xfId="0" applyNumberFormat="1" applyFill="1" applyBorder="1"/>
    <xf numFmtId="3" fontId="0" fillId="0" borderId="92" xfId="0" applyNumberFormat="1" applyBorder="1"/>
    <xf numFmtId="165" fontId="0" fillId="2" borderId="102" xfId="0" applyNumberFormat="1" applyFill="1" applyBorder="1"/>
    <xf numFmtId="165" fontId="0" fillId="2" borderId="94" xfId="0" applyNumberFormat="1" applyFill="1" applyBorder="1"/>
    <xf numFmtId="3" fontId="0" fillId="2" borderId="103" xfId="0" applyNumberFormat="1" applyFill="1" applyBorder="1"/>
    <xf numFmtId="1" fontId="0" fillId="2" borderId="104" xfId="0" applyNumberFormat="1" applyFill="1" applyBorder="1"/>
    <xf numFmtId="165" fontId="0" fillId="2" borderId="105" xfId="0" applyNumberFormat="1" applyFill="1" applyBorder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5" fillId="2" borderId="0" xfId="0" applyFont="1" applyFill="1"/>
    <xf numFmtId="3" fontId="0" fillId="9" borderId="0" xfId="0" applyNumberFormat="1" applyFill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" fillId="0" borderId="0" xfId="0" applyFont="1"/>
    <xf numFmtId="3" fontId="9" fillId="0" borderId="0" xfId="0" applyNumberFormat="1" applyFont="1"/>
    <xf numFmtId="167" fontId="9" fillId="0" borderId="0" xfId="0" applyNumberFormat="1" applyFont="1"/>
    <xf numFmtId="0" fontId="9" fillId="0" borderId="0" xfId="0" applyFont="1" applyAlignment="1">
      <alignment vertical="top"/>
    </xf>
    <xf numFmtId="0" fontId="9" fillId="10" borderId="0" xfId="0" applyFont="1" applyFill="1"/>
    <xf numFmtId="164" fontId="9" fillId="10" borderId="0" xfId="0" applyNumberFormat="1" applyFont="1" applyFill="1"/>
    <xf numFmtId="164" fontId="9" fillId="0" borderId="0" xfId="0" applyNumberFormat="1" applyFont="1"/>
    <xf numFmtId="0" fontId="11" fillId="0" borderId="0" xfId="0" applyFont="1"/>
    <xf numFmtId="0" fontId="11" fillId="0" borderId="0" xfId="0" applyFont="1" applyAlignment="1">
      <alignment wrapText="1"/>
    </xf>
    <xf numFmtId="0" fontId="8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0" fillId="4" borderId="17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wrapText="1"/>
    </xf>
    <xf numFmtId="0" fontId="0" fillId="4" borderId="20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7" xfId="0" applyFill="1" applyBorder="1" applyAlignment="1">
      <alignment horizontal="center" wrapText="1"/>
    </xf>
    <xf numFmtId="0" fontId="0" fillId="4" borderId="26" xfId="0" applyFill="1" applyBorder="1" applyAlignment="1">
      <alignment horizontal="center" wrapText="1"/>
    </xf>
    <xf numFmtId="0" fontId="0" fillId="4" borderId="29" xfId="0" applyFill="1" applyBorder="1" applyAlignment="1">
      <alignment horizontal="center" wrapText="1"/>
    </xf>
    <xf numFmtId="0" fontId="0" fillId="4" borderId="13" xfId="0" applyFill="1" applyBorder="1" applyAlignment="1">
      <alignment horizontal="center" wrapText="1"/>
    </xf>
    <xf numFmtId="0" fontId="0" fillId="4" borderId="14" xfId="0" applyFill="1" applyBorder="1" applyAlignment="1">
      <alignment horizontal="center" wrapText="1"/>
    </xf>
    <xf numFmtId="0" fontId="0" fillId="4" borderId="15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4" borderId="21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5" xfId="0" applyFill="1" applyBorder="1" applyAlignment="1">
      <alignment horizont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5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B8FB-2D85-4841-AF9C-65DA2043A39E}">
  <sheetPr>
    <tabColor rgb="FFFFFF00"/>
  </sheetPr>
  <dimension ref="A1:EJ114"/>
  <sheetViews>
    <sheetView tabSelected="1" zoomScale="98" zoomScaleNormal="98" workbookViewId="0">
      <pane xSplit="3" ySplit="11" topLeftCell="CH84" activePane="bottomRight" state="frozen"/>
      <selection pane="topRight" activeCell="D1" sqref="D1"/>
      <selection pane="bottomLeft" activeCell="A11" sqref="A11"/>
      <selection pane="bottomRight" activeCell="CP91" sqref="CP91"/>
    </sheetView>
  </sheetViews>
  <sheetFormatPr defaultRowHeight="13.2" outlineLevelCol="1" x14ac:dyDescent="0.25"/>
  <cols>
    <col min="1" max="1" width="10" style="1" customWidth="1"/>
    <col min="2" max="2" width="49" style="4" customWidth="1"/>
    <col min="3" max="3" width="13.5546875" customWidth="1"/>
    <col min="4" max="4" width="10.6640625" style="744" customWidth="1"/>
    <col min="5" max="5" width="9" style="744" customWidth="1"/>
    <col min="6" max="7" width="9" customWidth="1"/>
    <col min="8" max="9" width="11.44140625" hidden="1" customWidth="1" outlineLevel="1"/>
    <col min="10" max="10" width="10.33203125" customWidth="1" collapsed="1"/>
    <col min="11" max="11" width="10.33203125" customWidth="1"/>
    <col min="12" max="12" width="9.5546875" customWidth="1"/>
    <col min="13" max="13" width="10" customWidth="1"/>
    <col min="14" max="14" width="9.6640625" customWidth="1"/>
    <col min="15" max="15" width="10" style="746" customWidth="1"/>
    <col min="16" max="17" width="9.6640625" customWidth="1"/>
    <col min="18" max="19" width="8.6640625" customWidth="1"/>
    <col min="20" max="20" width="9.6640625" customWidth="1"/>
    <col min="21" max="21" width="9.109375" style="746" customWidth="1"/>
    <col min="22" max="22" width="8.5546875" customWidth="1"/>
    <col min="23" max="23" width="7.6640625" customWidth="1"/>
    <col min="24" max="24" width="9.44140625" style="744" customWidth="1"/>
    <col min="25" max="25" width="8.33203125" style="744" customWidth="1"/>
    <col min="26" max="27" width="7" customWidth="1"/>
    <col min="28" max="28" width="10" hidden="1" customWidth="1" outlineLevel="1"/>
    <col min="29" max="29" width="9.33203125" hidden="1" customWidth="1" outlineLevel="1"/>
    <col min="30" max="30" width="9.44140625" customWidth="1" collapsed="1"/>
    <col min="31" max="31" width="9.109375" customWidth="1"/>
    <col min="32" max="32" width="9.5546875" customWidth="1"/>
    <col min="33" max="33" width="10.109375" customWidth="1"/>
    <col min="34" max="34" width="9.6640625" style="746" customWidth="1"/>
    <col min="35" max="35" width="10.109375" style="746" customWidth="1"/>
    <col min="36" max="36" width="9.6640625" customWidth="1"/>
    <col min="37" max="37" width="10.109375" customWidth="1"/>
    <col min="38" max="40" width="9.6640625" customWidth="1"/>
    <col min="41" max="41" width="10.44140625" style="746" customWidth="1"/>
    <col min="42" max="42" width="7.33203125" customWidth="1"/>
    <col min="43" max="43" width="7.109375" customWidth="1"/>
    <col min="44" max="44" width="9.109375" style="744" customWidth="1"/>
    <col min="45" max="46" width="7.44140625" style="745" customWidth="1"/>
    <col min="47" max="47" width="7.44140625" customWidth="1"/>
    <col min="48" max="48" width="9.5546875" hidden="1" customWidth="1" outlineLevel="1"/>
    <col min="49" max="49" width="11" hidden="1" customWidth="1" outlineLevel="1"/>
    <col min="50" max="50" width="9" customWidth="1" collapsed="1"/>
    <col min="51" max="51" width="7.44140625" customWidth="1"/>
    <col min="52" max="52" width="9" customWidth="1"/>
    <col min="53" max="53" width="7.44140625" customWidth="1"/>
    <col min="54" max="54" width="9.33203125" style="746" customWidth="1"/>
    <col min="55" max="55" width="7.44140625" style="746" customWidth="1"/>
    <col min="56" max="56" width="9" customWidth="1"/>
    <col min="57" max="60" width="7.44140625" customWidth="1"/>
    <col min="61" max="61" width="7.44140625" style="746" customWidth="1"/>
    <col min="62" max="63" width="7.44140625" customWidth="1"/>
    <col min="64" max="64" width="9.109375" style="744" customWidth="1"/>
    <col min="65" max="67" width="7.44140625" customWidth="1"/>
    <col min="68" max="68" width="10.33203125" hidden="1" customWidth="1" outlineLevel="1"/>
    <col min="69" max="69" width="9.6640625" hidden="1" customWidth="1" outlineLevel="1"/>
    <col min="70" max="70" width="9.44140625" customWidth="1" collapsed="1"/>
    <col min="71" max="71" width="7.44140625" customWidth="1"/>
    <col min="72" max="72" width="9.88671875" customWidth="1"/>
    <col min="73" max="73" width="7.44140625" customWidth="1"/>
    <col min="74" max="74" width="9.44140625" style="746" customWidth="1"/>
    <col min="75" max="75" width="7.44140625" customWidth="1"/>
    <col min="76" max="76" width="10.44140625" customWidth="1"/>
    <col min="77" max="87" width="7.44140625" customWidth="1"/>
    <col min="88" max="88" width="10.109375" customWidth="1"/>
    <col min="89" max="89" width="10" customWidth="1"/>
    <col min="90" max="90" width="9.44140625" customWidth="1"/>
    <col min="91" max="91" width="7.44140625" customWidth="1"/>
    <col min="92" max="92" width="10" customWidth="1"/>
    <col min="93" max="93" width="7.44140625" customWidth="1"/>
    <col min="94" max="94" width="9" customWidth="1"/>
    <col min="95" max="95" width="7.44140625" customWidth="1"/>
    <col min="96" max="96" width="9" customWidth="1"/>
    <col min="97" max="103" width="7.44140625" customWidth="1"/>
    <col min="104" max="104" width="7.44140625" style="1" hidden="1" customWidth="1" outlineLevel="1"/>
    <col min="105" max="105" width="7.44140625" style="2" hidden="1" customWidth="1" outlineLevel="1"/>
    <col min="106" max="119" width="7.44140625" style="1" hidden="1" customWidth="1" outlineLevel="1"/>
    <col min="120" max="121" width="7.44140625" hidden="1" customWidth="1" outlineLevel="1"/>
    <col min="122" max="122" width="7.44140625" style="3" hidden="1" customWidth="1" outlineLevel="1"/>
    <col min="123" max="138" width="7.44140625" style="1" hidden="1" customWidth="1" outlineLevel="1"/>
    <col min="139" max="139" width="7.44140625" hidden="1" customWidth="1" outlineLevel="1"/>
    <col min="140" max="140" width="9.109375" collapsed="1"/>
  </cols>
  <sheetData>
    <row r="1" spans="1:140" ht="45.75" customHeight="1" x14ac:dyDescent="0.25">
      <c r="A1" s="815" t="s">
        <v>0</v>
      </c>
      <c r="B1" s="816"/>
      <c r="C1" s="8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DP1" s="1"/>
      <c r="DQ1" s="1"/>
      <c r="EI1" s="1"/>
      <c r="EJ1" s="1"/>
    </row>
    <row r="2" spans="1:140" ht="9" hidden="1" customHeight="1" x14ac:dyDescent="0.25"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DP2" s="1"/>
      <c r="DQ2" s="1"/>
      <c r="EI2" s="1"/>
      <c r="EJ2" s="1"/>
    </row>
    <row r="3" spans="1:140" ht="16.5" customHeight="1" x14ac:dyDescent="0.3"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6"/>
      <c r="BT3" s="6"/>
      <c r="BU3" s="6"/>
      <c r="BV3" s="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DP3" s="1"/>
      <c r="DQ3" s="1"/>
      <c r="EI3" s="1"/>
      <c r="EJ3" s="1"/>
    </row>
    <row r="4" spans="1:140" ht="33" customHeight="1" x14ac:dyDescent="0.3">
      <c r="A4" s="817" t="s">
        <v>1</v>
      </c>
      <c r="B4" s="817"/>
      <c r="C4" s="81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6"/>
      <c r="BT4" s="6"/>
      <c r="BU4" s="6"/>
      <c r="BV4" s="6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DD4" s="6"/>
      <c r="DE4" s="6"/>
      <c r="DH4" s="6"/>
      <c r="DI4" s="6"/>
      <c r="DP4" s="1"/>
      <c r="DQ4" s="1"/>
      <c r="EI4" s="1"/>
      <c r="EJ4" s="1"/>
    </row>
    <row r="5" spans="1:140" s="1" customFormat="1" ht="21.6" thickBot="1" x14ac:dyDescent="0.45">
      <c r="A5" s="1" t="s">
        <v>95</v>
      </c>
      <c r="B5" s="7"/>
      <c r="C5" s="8"/>
      <c r="D5" s="9"/>
      <c r="E5" s="9"/>
      <c r="F5" s="8"/>
      <c r="G5" s="8"/>
      <c r="H5" s="8"/>
      <c r="I5" s="8"/>
      <c r="J5" s="8"/>
      <c r="K5" s="8"/>
      <c r="L5" s="8"/>
      <c r="M5" s="8"/>
      <c r="N5" s="8"/>
      <c r="O5" s="10"/>
      <c r="P5" s="8"/>
      <c r="Q5" s="8"/>
      <c r="R5" s="8"/>
      <c r="S5" s="8"/>
      <c r="T5" s="8"/>
      <c r="U5" s="10"/>
      <c r="V5" s="11"/>
      <c r="W5" s="11"/>
      <c r="X5" s="9"/>
      <c r="Y5" s="9"/>
      <c r="Z5" s="8"/>
      <c r="AA5" s="8"/>
      <c r="AB5" s="8"/>
      <c r="AC5" s="8"/>
      <c r="AD5" s="8"/>
      <c r="AE5" s="8"/>
      <c r="AF5" s="8"/>
      <c r="AG5" s="8"/>
      <c r="AH5" s="10"/>
      <c r="AI5" s="10"/>
      <c r="AJ5" s="8"/>
      <c r="AK5" s="8"/>
      <c r="AL5" s="8"/>
      <c r="AM5" s="8"/>
      <c r="AN5" s="8"/>
      <c r="AO5" s="10"/>
      <c r="AP5" s="11"/>
      <c r="AQ5" s="11"/>
      <c r="AR5" s="9"/>
      <c r="AS5" s="12"/>
      <c r="AT5" s="12"/>
      <c r="AU5" s="8"/>
      <c r="AV5" s="8"/>
      <c r="AW5" s="8"/>
      <c r="AX5" s="8"/>
      <c r="AY5" s="8"/>
      <c r="AZ5" s="8"/>
      <c r="BA5" s="8"/>
      <c r="BB5" s="10"/>
      <c r="BC5" s="10"/>
      <c r="BD5" s="8"/>
      <c r="BE5" s="8"/>
      <c r="BF5" s="8"/>
      <c r="BG5" s="8"/>
      <c r="BH5" s="8"/>
      <c r="BI5" s="10"/>
      <c r="BJ5" s="11"/>
      <c r="BK5" s="11"/>
      <c r="BL5" s="9"/>
      <c r="BM5" s="8"/>
      <c r="BN5" s="8"/>
      <c r="BO5" s="8"/>
      <c r="BP5" s="8"/>
      <c r="BQ5" s="8"/>
      <c r="BR5" s="8"/>
      <c r="BS5" s="8"/>
      <c r="BT5" s="8"/>
      <c r="BU5" s="8"/>
      <c r="BV5" s="10"/>
      <c r="BW5" s="8"/>
      <c r="BX5" s="8"/>
      <c r="BY5" s="8"/>
      <c r="BZ5" s="8"/>
      <c r="CA5" s="8"/>
      <c r="CB5" s="8"/>
      <c r="CC5" s="8"/>
      <c r="CD5" s="11"/>
      <c r="CE5" s="11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11"/>
      <c r="CY5" s="11"/>
      <c r="DA5" s="2"/>
      <c r="DP5" s="11"/>
      <c r="DQ5" s="11"/>
      <c r="DR5" s="3"/>
    </row>
    <row r="6" spans="1:140" s="1" customFormat="1" ht="17.25" customHeight="1" x14ac:dyDescent="0.25">
      <c r="A6" s="13"/>
      <c r="B6" s="818" t="s">
        <v>2</v>
      </c>
      <c r="C6" s="821" t="s">
        <v>3</v>
      </c>
      <c r="D6" s="807" t="s">
        <v>4</v>
      </c>
      <c r="E6" s="808"/>
      <c r="F6" s="808"/>
      <c r="G6" s="808"/>
      <c r="H6" s="808"/>
      <c r="I6" s="808"/>
      <c r="J6" s="808"/>
      <c r="K6" s="808"/>
      <c r="L6" s="808"/>
      <c r="M6" s="808"/>
      <c r="N6" s="808"/>
      <c r="O6" s="808"/>
      <c r="P6" s="808"/>
      <c r="Q6" s="808"/>
      <c r="R6" s="808"/>
      <c r="S6" s="808"/>
      <c r="T6" s="808"/>
      <c r="U6" s="808"/>
      <c r="V6" s="808"/>
      <c r="W6" s="824"/>
      <c r="X6" s="807" t="s">
        <v>5</v>
      </c>
      <c r="Y6" s="808"/>
      <c r="Z6" s="808"/>
      <c r="AA6" s="808"/>
      <c r="AB6" s="808"/>
      <c r="AC6" s="808"/>
      <c r="AD6" s="808"/>
      <c r="AE6" s="808"/>
      <c r="AF6" s="808"/>
      <c r="AG6" s="808"/>
      <c r="AH6" s="808"/>
      <c r="AI6" s="808"/>
      <c r="AJ6" s="808"/>
      <c r="AK6" s="808"/>
      <c r="AL6" s="808"/>
      <c r="AM6" s="808"/>
      <c r="AN6" s="808"/>
      <c r="AO6" s="808"/>
      <c r="AP6" s="808"/>
      <c r="AQ6" s="824"/>
      <c r="AR6" s="807" t="s">
        <v>6</v>
      </c>
      <c r="AS6" s="808"/>
      <c r="AT6" s="808"/>
      <c r="AU6" s="808"/>
      <c r="AV6" s="808"/>
      <c r="AW6" s="808"/>
      <c r="AX6" s="808"/>
      <c r="AY6" s="808"/>
      <c r="AZ6" s="808"/>
      <c r="BA6" s="808"/>
      <c r="BB6" s="808"/>
      <c r="BC6" s="808"/>
      <c r="BD6" s="808"/>
      <c r="BE6" s="808"/>
      <c r="BF6" s="808"/>
      <c r="BG6" s="808"/>
      <c r="BH6" s="808"/>
      <c r="BI6" s="809"/>
      <c r="BJ6" s="14"/>
      <c r="BK6" s="15"/>
      <c r="BL6" s="807" t="s">
        <v>7</v>
      </c>
      <c r="BM6" s="808"/>
      <c r="BN6" s="808"/>
      <c r="BO6" s="808"/>
      <c r="BP6" s="808"/>
      <c r="BQ6" s="808"/>
      <c r="BR6" s="808"/>
      <c r="BS6" s="808"/>
      <c r="BT6" s="808"/>
      <c r="BU6" s="808"/>
      <c r="BV6" s="808"/>
      <c r="BW6" s="808"/>
      <c r="BX6" s="808"/>
      <c r="BY6" s="808"/>
      <c r="BZ6" s="808"/>
      <c r="CA6" s="808"/>
      <c r="CB6" s="808"/>
      <c r="CC6" s="809"/>
      <c r="CD6" s="14"/>
      <c r="CE6" s="15"/>
      <c r="CF6" s="807" t="s">
        <v>8</v>
      </c>
      <c r="CG6" s="808"/>
      <c r="CH6" s="808"/>
      <c r="CI6" s="808"/>
      <c r="CJ6" s="808"/>
      <c r="CK6" s="808"/>
      <c r="CL6" s="808"/>
      <c r="CM6" s="808"/>
      <c r="CN6" s="808"/>
      <c r="CO6" s="808"/>
      <c r="CP6" s="808"/>
      <c r="CQ6" s="808"/>
      <c r="CR6" s="808"/>
      <c r="CS6" s="808"/>
      <c r="CT6" s="808"/>
      <c r="CU6" s="808"/>
      <c r="CV6" s="808"/>
      <c r="CW6" s="809"/>
      <c r="CX6" s="16"/>
      <c r="CY6" s="15"/>
      <c r="CZ6" s="810" t="s">
        <v>9</v>
      </c>
      <c r="DA6" s="811"/>
      <c r="DB6" s="811"/>
      <c r="DC6" s="811"/>
      <c r="DD6" s="811"/>
      <c r="DE6" s="811"/>
      <c r="DF6" s="811"/>
      <c r="DG6" s="811"/>
      <c r="DH6" s="811"/>
      <c r="DI6" s="811"/>
      <c r="DJ6" s="811"/>
      <c r="DK6" s="811"/>
      <c r="DL6" s="811"/>
      <c r="DM6" s="811"/>
      <c r="DN6" s="811"/>
      <c r="DO6" s="811"/>
      <c r="DP6" s="17"/>
      <c r="DQ6" s="18"/>
      <c r="DR6" s="810" t="s">
        <v>10</v>
      </c>
      <c r="DS6" s="811"/>
      <c r="DT6" s="811"/>
      <c r="DU6" s="811"/>
      <c r="DV6" s="811"/>
      <c r="DW6" s="811"/>
      <c r="DX6" s="811"/>
      <c r="DY6" s="811"/>
      <c r="DZ6" s="811"/>
      <c r="EA6" s="811"/>
      <c r="EB6" s="811"/>
      <c r="EC6" s="811"/>
      <c r="ED6" s="811"/>
      <c r="EE6" s="811"/>
      <c r="EF6" s="811"/>
      <c r="EG6" s="811"/>
      <c r="EH6" s="811"/>
      <c r="EI6" s="812"/>
    </row>
    <row r="7" spans="1:140" ht="20.25" customHeight="1" x14ac:dyDescent="0.25">
      <c r="A7" s="813" t="s">
        <v>11</v>
      </c>
      <c r="B7" s="819"/>
      <c r="C7" s="822"/>
      <c r="D7" s="788" t="s">
        <v>12</v>
      </c>
      <c r="E7" s="789"/>
      <c r="F7" s="789"/>
      <c r="G7" s="790"/>
      <c r="H7" s="782" t="s">
        <v>13</v>
      </c>
      <c r="I7" s="790"/>
      <c r="J7" s="782" t="s">
        <v>14</v>
      </c>
      <c r="K7" s="789"/>
      <c r="L7" s="789"/>
      <c r="M7" s="790"/>
      <c r="N7" s="779" t="s">
        <v>15</v>
      </c>
      <c r="O7" s="801"/>
      <c r="P7" s="801"/>
      <c r="Q7" s="801"/>
      <c r="R7" s="801"/>
      <c r="S7" s="801"/>
      <c r="T7" s="801"/>
      <c r="U7" s="780"/>
      <c r="V7" s="782" t="s">
        <v>16</v>
      </c>
      <c r="W7" s="783"/>
      <c r="X7" s="788" t="s">
        <v>12</v>
      </c>
      <c r="Y7" s="789"/>
      <c r="Z7" s="789"/>
      <c r="AA7" s="790"/>
      <c r="AB7" s="782" t="s">
        <v>13</v>
      </c>
      <c r="AC7" s="790"/>
      <c r="AD7" s="782" t="s">
        <v>14</v>
      </c>
      <c r="AE7" s="789"/>
      <c r="AF7" s="789"/>
      <c r="AG7" s="790"/>
      <c r="AH7" s="779" t="s">
        <v>15</v>
      </c>
      <c r="AI7" s="801"/>
      <c r="AJ7" s="801"/>
      <c r="AK7" s="801"/>
      <c r="AL7" s="801"/>
      <c r="AM7" s="801"/>
      <c r="AN7" s="801"/>
      <c r="AO7" s="780"/>
      <c r="AP7" s="782" t="s">
        <v>16</v>
      </c>
      <c r="AQ7" s="783"/>
      <c r="AR7" s="788" t="s">
        <v>12</v>
      </c>
      <c r="AS7" s="789"/>
      <c r="AT7" s="789"/>
      <c r="AU7" s="790"/>
      <c r="AV7" s="782" t="s">
        <v>13</v>
      </c>
      <c r="AW7" s="790"/>
      <c r="AX7" s="782" t="s">
        <v>14</v>
      </c>
      <c r="AY7" s="789"/>
      <c r="AZ7" s="789"/>
      <c r="BA7" s="790"/>
      <c r="BB7" s="779" t="s">
        <v>15</v>
      </c>
      <c r="BC7" s="801"/>
      <c r="BD7" s="801"/>
      <c r="BE7" s="801"/>
      <c r="BF7" s="801"/>
      <c r="BG7" s="801"/>
      <c r="BH7" s="801"/>
      <c r="BI7" s="780"/>
      <c r="BJ7" s="782" t="s">
        <v>16</v>
      </c>
      <c r="BK7" s="783"/>
      <c r="BL7" s="788" t="s">
        <v>12</v>
      </c>
      <c r="BM7" s="789"/>
      <c r="BN7" s="789"/>
      <c r="BO7" s="790"/>
      <c r="BP7" s="782" t="s">
        <v>13</v>
      </c>
      <c r="BQ7" s="790"/>
      <c r="BR7" s="782" t="s">
        <v>14</v>
      </c>
      <c r="BS7" s="789"/>
      <c r="BT7" s="789"/>
      <c r="BU7" s="790"/>
      <c r="BV7" s="779" t="s">
        <v>15</v>
      </c>
      <c r="BW7" s="801"/>
      <c r="BX7" s="801"/>
      <c r="BY7" s="801"/>
      <c r="BZ7" s="801"/>
      <c r="CA7" s="801"/>
      <c r="CB7" s="801"/>
      <c r="CC7" s="780"/>
      <c r="CD7" s="782" t="s">
        <v>16</v>
      </c>
      <c r="CE7" s="783"/>
      <c r="CF7" s="788" t="s">
        <v>12</v>
      </c>
      <c r="CG7" s="789"/>
      <c r="CH7" s="789"/>
      <c r="CI7" s="790"/>
      <c r="CJ7" s="782" t="s">
        <v>13</v>
      </c>
      <c r="CK7" s="790"/>
      <c r="CL7" s="782" t="s">
        <v>14</v>
      </c>
      <c r="CM7" s="789"/>
      <c r="CN7" s="789"/>
      <c r="CO7" s="790"/>
      <c r="CP7" s="779" t="s">
        <v>17</v>
      </c>
      <c r="CQ7" s="801"/>
      <c r="CR7" s="801"/>
      <c r="CS7" s="801"/>
      <c r="CT7" s="801"/>
      <c r="CU7" s="801"/>
      <c r="CV7" s="801"/>
      <c r="CW7" s="780"/>
      <c r="CX7" s="782" t="s">
        <v>16</v>
      </c>
      <c r="CY7" s="783"/>
      <c r="CZ7" s="781" t="s">
        <v>12</v>
      </c>
      <c r="DA7" s="772"/>
      <c r="DB7" s="772"/>
      <c r="DC7" s="771"/>
      <c r="DD7" s="770" t="s">
        <v>14</v>
      </c>
      <c r="DE7" s="772"/>
      <c r="DF7" s="772"/>
      <c r="DG7" s="771"/>
      <c r="DH7" s="770" t="s">
        <v>18</v>
      </c>
      <c r="DI7" s="772"/>
      <c r="DJ7" s="772"/>
      <c r="DK7" s="772"/>
      <c r="DL7" s="772"/>
      <c r="DM7" s="772"/>
      <c r="DN7" s="772"/>
      <c r="DO7" s="772"/>
      <c r="DP7" s="782" t="s">
        <v>16</v>
      </c>
      <c r="DQ7" s="783"/>
      <c r="DR7" s="802" t="s">
        <v>12</v>
      </c>
      <c r="DS7" s="798"/>
      <c r="DT7" s="797" t="s">
        <v>14</v>
      </c>
      <c r="DU7" s="798"/>
      <c r="DV7" s="770" t="s">
        <v>18</v>
      </c>
      <c r="DW7" s="772"/>
      <c r="DX7" s="772"/>
      <c r="DY7" s="772"/>
      <c r="DZ7" s="772"/>
      <c r="EA7" s="772"/>
      <c r="EB7" s="772"/>
      <c r="EC7" s="772"/>
      <c r="ED7" s="772"/>
      <c r="EE7" s="772"/>
      <c r="EF7" s="772"/>
      <c r="EG7" s="772"/>
      <c r="EH7" s="782" t="s">
        <v>19</v>
      </c>
      <c r="EI7" s="783"/>
    </row>
    <row r="8" spans="1:140" ht="20.25" customHeight="1" x14ac:dyDescent="0.25">
      <c r="A8" s="813"/>
      <c r="B8" s="819"/>
      <c r="C8" s="822"/>
      <c r="D8" s="791"/>
      <c r="E8" s="792"/>
      <c r="F8" s="792"/>
      <c r="G8" s="793"/>
      <c r="H8" s="784"/>
      <c r="I8" s="796"/>
      <c r="J8" s="786"/>
      <c r="K8" s="792"/>
      <c r="L8" s="792"/>
      <c r="M8" s="793"/>
      <c r="N8" s="779" t="s">
        <v>20</v>
      </c>
      <c r="O8" s="801"/>
      <c r="P8" s="801"/>
      <c r="Q8" s="780"/>
      <c r="R8" s="779" t="s">
        <v>21</v>
      </c>
      <c r="S8" s="801"/>
      <c r="T8" s="801"/>
      <c r="U8" s="780"/>
      <c r="V8" s="784"/>
      <c r="W8" s="785"/>
      <c r="X8" s="791"/>
      <c r="Y8" s="792"/>
      <c r="Z8" s="792"/>
      <c r="AA8" s="793"/>
      <c r="AB8" s="784"/>
      <c r="AC8" s="796"/>
      <c r="AD8" s="786"/>
      <c r="AE8" s="792"/>
      <c r="AF8" s="792"/>
      <c r="AG8" s="793"/>
      <c r="AH8" s="779" t="s">
        <v>20</v>
      </c>
      <c r="AI8" s="801"/>
      <c r="AJ8" s="801"/>
      <c r="AK8" s="780"/>
      <c r="AL8" s="779" t="s">
        <v>21</v>
      </c>
      <c r="AM8" s="801"/>
      <c r="AN8" s="801"/>
      <c r="AO8" s="780"/>
      <c r="AP8" s="784"/>
      <c r="AQ8" s="785"/>
      <c r="AR8" s="791"/>
      <c r="AS8" s="792"/>
      <c r="AT8" s="792"/>
      <c r="AU8" s="793"/>
      <c r="AV8" s="784"/>
      <c r="AW8" s="796"/>
      <c r="AX8" s="786"/>
      <c r="AY8" s="792"/>
      <c r="AZ8" s="792"/>
      <c r="BA8" s="793"/>
      <c r="BB8" s="779" t="s">
        <v>20</v>
      </c>
      <c r="BC8" s="801"/>
      <c r="BD8" s="801"/>
      <c r="BE8" s="780"/>
      <c r="BF8" s="779" t="s">
        <v>21</v>
      </c>
      <c r="BG8" s="801"/>
      <c r="BH8" s="801"/>
      <c r="BI8" s="780"/>
      <c r="BJ8" s="784"/>
      <c r="BK8" s="785"/>
      <c r="BL8" s="791"/>
      <c r="BM8" s="792"/>
      <c r="BN8" s="792"/>
      <c r="BO8" s="793"/>
      <c r="BP8" s="784"/>
      <c r="BQ8" s="796"/>
      <c r="BR8" s="786"/>
      <c r="BS8" s="792"/>
      <c r="BT8" s="792"/>
      <c r="BU8" s="793"/>
      <c r="BV8" s="779" t="s">
        <v>20</v>
      </c>
      <c r="BW8" s="801"/>
      <c r="BX8" s="801"/>
      <c r="BY8" s="780"/>
      <c r="BZ8" s="779" t="s">
        <v>21</v>
      </c>
      <c r="CA8" s="801"/>
      <c r="CB8" s="801"/>
      <c r="CC8" s="780"/>
      <c r="CD8" s="784"/>
      <c r="CE8" s="785"/>
      <c r="CF8" s="791"/>
      <c r="CG8" s="792"/>
      <c r="CH8" s="792"/>
      <c r="CI8" s="793"/>
      <c r="CJ8" s="784"/>
      <c r="CK8" s="796"/>
      <c r="CL8" s="786"/>
      <c r="CM8" s="792"/>
      <c r="CN8" s="792"/>
      <c r="CO8" s="793"/>
      <c r="CP8" s="779" t="s">
        <v>20</v>
      </c>
      <c r="CQ8" s="801"/>
      <c r="CR8" s="801"/>
      <c r="CS8" s="780"/>
      <c r="CT8" s="779" t="s">
        <v>21</v>
      </c>
      <c r="CU8" s="801"/>
      <c r="CV8" s="801"/>
      <c r="CW8" s="780"/>
      <c r="CX8" s="784"/>
      <c r="CY8" s="785"/>
      <c r="CZ8" s="802" t="s">
        <v>22</v>
      </c>
      <c r="DA8" s="798"/>
      <c r="DB8" s="797" t="s">
        <v>23</v>
      </c>
      <c r="DC8" s="798"/>
      <c r="DD8" s="797" t="s">
        <v>24</v>
      </c>
      <c r="DE8" s="798"/>
      <c r="DF8" s="797" t="s">
        <v>25</v>
      </c>
      <c r="DG8" s="798"/>
      <c r="DH8" s="770" t="s">
        <v>20</v>
      </c>
      <c r="DI8" s="772"/>
      <c r="DJ8" s="772"/>
      <c r="DK8" s="771"/>
      <c r="DL8" s="770" t="s">
        <v>26</v>
      </c>
      <c r="DM8" s="772"/>
      <c r="DN8" s="772"/>
      <c r="DO8" s="772"/>
      <c r="DP8" s="784"/>
      <c r="DQ8" s="785"/>
      <c r="DR8" s="804"/>
      <c r="DS8" s="805"/>
      <c r="DT8" s="806"/>
      <c r="DU8" s="805"/>
      <c r="DV8" s="797" t="s">
        <v>27</v>
      </c>
      <c r="DW8" s="798"/>
      <c r="DX8" s="797" t="s">
        <v>28</v>
      </c>
      <c r="DY8" s="798"/>
      <c r="DZ8" s="770" t="s">
        <v>20</v>
      </c>
      <c r="EA8" s="772"/>
      <c r="EB8" s="772"/>
      <c r="EC8" s="771"/>
      <c r="ED8" s="770" t="s">
        <v>26</v>
      </c>
      <c r="EE8" s="772"/>
      <c r="EF8" s="772"/>
      <c r="EG8" s="772"/>
      <c r="EH8" s="784"/>
      <c r="EI8" s="785"/>
    </row>
    <row r="9" spans="1:140" ht="56.25" customHeight="1" x14ac:dyDescent="0.25">
      <c r="A9" s="813"/>
      <c r="B9" s="819"/>
      <c r="C9" s="822"/>
      <c r="D9" s="794" t="s">
        <v>22</v>
      </c>
      <c r="E9" s="795"/>
      <c r="F9" s="779" t="s">
        <v>23</v>
      </c>
      <c r="G9" s="780"/>
      <c r="H9" s="786"/>
      <c r="I9" s="793"/>
      <c r="J9" s="779" t="s">
        <v>24</v>
      </c>
      <c r="K9" s="780"/>
      <c r="L9" s="779" t="s">
        <v>25</v>
      </c>
      <c r="M9" s="780"/>
      <c r="N9" s="779" t="s">
        <v>24</v>
      </c>
      <c r="O9" s="780"/>
      <c r="P9" s="779" t="s">
        <v>25</v>
      </c>
      <c r="Q9" s="780"/>
      <c r="R9" s="779" t="s">
        <v>24</v>
      </c>
      <c r="S9" s="780"/>
      <c r="T9" s="779" t="s">
        <v>25</v>
      </c>
      <c r="U9" s="780"/>
      <c r="V9" s="786"/>
      <c r="W9" s="787"/>
      <c r="X9" s="794" t="s">
        <v>22</v>
      </c>
      <c r="Y9" s="795"/>
      <c r="Z9" s="779" t="s">
        <v>23</v>
      </c>
      <c r="AA9" s="780"/>
      <c r="AB9" s="786"/>
      <c r="AC9" s="793"/>
      <c r="AD9" s="779" t="s">
        <v>24</v>
      </c>
      <c r="AE9" s="780"/>
      <c r="AF9" s="779" t="s">
        <v>25</v>
      </c>
      <c r="AG9" s="780"/>
      <c r="AH9" s="779" t="s">
        <v>24</v>
      </c>
      <c r="AI9" s="780"/>
      <c r="AJ9" s="779" t="s">
        <v>25</v>
      </c>
      <c r="AK9" s="780"/>
      <c r="AL9" s="779" t="s">
        <v>24</v>
      </c>
      <c r="AM9" s="780"/>
      <c r="AN9" s="779" t="s">
        <v>25</v>
      </c>
      <c r="AO9" s="780"/>
      <c r="AP9" s="786"/>
      <c r="AQ9" s="787"/>
      <c r="AR9" s="794" t="s">
        <v>22</v>
      </c>
      <c r="AS9" s="795"/>
      <c r="AT9" s="779" t="s">
        <v>23</v>
      </c>
      <c r="AU9" s="780"/>
      <c r="AV9" s="786"/>
      <c r="AW9" s="793"/>
      <c r="AX9" s="779" t="s">
        <v>24</v>
      </c>
      <c r="AY9" s="780"/>
      <c r="AZ9" s="779" t="s">
        <v>25</v>
      </c>
      <c r="BA9" s="780"/>
      <c r="BB9" s="779" t="s">
        <v>24</v>
      </c>
      <c r="BC9" s="780"/>
      <c r="BD9" s="779" t="s">
        <v>25</v>
      </c>
      <c r="BE9" s="780"/>
      <c r="BF9" s="779" t="s">
        <v>24</v>
      </c>
      <c r="BG9" s="780"/>
      <c r="BH9" s="779" t="s">
        <v>25</v>
      </c>
      <c r="BI9" s="780"/>
      <c r="BJ9" s="786"/>
      <c r="BK9" s="787"/>
      <c r="BL9" s="794" t="s">
        <v>22</v>
      </c>
      <c r="BM9" s="795"/>
      <c r="BN9" s="779" t="s">
        <v>23</v>
      </c>
      <c r="BO9" s="780"/>
      <c r="BP9" s="786"/>
      <c r="BQ9" s="793"/>
      <c r="BR9" s="779" t="s">
        <v>24</v>
      </c>
      <c r="BS9" s="780"/>
      <c r="BT9" s="779" t="s">
        <v>25</v>
      </c>
      <c r="BU9" s="780"/>
      <c r="BV9" s="779" t="s">
        <v>24</v>
      </c>
      <c r="BW9" s="780"/>
      <c r="BX9" s="779" t="s">
        <v>25</v>
      </c>
      <c r="BY9" s="780"/>
      <c r="BZ9" s="779" t="s">
        <v>24</v>
      </c>
      <c r="CA9" s="780"/>
      <c r="CB9" s="779" t="s">
        <v>25</v>
      </c>
      <c r="CC9" s="780"/>
      <c r="CD9" s="792"/>
      <c r="CE9" s="787"/>
      <c r="CF9" s="794" t="s">
        <v>22</v>
      </c>
      <c r="CG9" s="795"/>
      <c r="CH9" s="779" t="s">
        <v>23</v>
      </c>
      <c r="CI9" s="780"/>
      <c r="CJ9" s="786"/>
      <c r="CK9" s="793"/>
      <c r="CL9" s="779" t="s">
        <v>24</v>
      </c>
      <c r="CM9" s="780"/>
      <c r="CN9" s="779" t="s">
        <v>25</v>
      </c>
      <c r="CO9" s="780"/>
      <c r="CP9" s="779" t="s">
        <v>24</v>
      </c>
      <c r="CQ9" s="780"/>
      <c r="CR9" s="779" t="s">
        <v>25</v>
      </c>
      <c r="CS9" s="780"/>
      <c r="CT9" s="779" t="s">
        <v>24</v>
      </c>
      <c r="CU9" s="780"/>
      <c r="CV9" s="779" t="s">
        <v>25</v>
      </c>
      <c r="CW9" s="780"/>
      <c r="CX9" s="786"/>
      <c r="CY9" s="787"/>
      <c r="CZ9" s="803"/>
      <c r="DA9" s="800"/>
      <c r="DB9" s="799"/>
      <c r="DC9" s="800"/>
      <c r="DD9" s="799"/>
      <c r="DE9" s="800"/>
      <c r="DF9" s="799"/>
      <c r="DG9" s="800"/>
      <c r="DH9" s="770" t="s">
        <v>24</v>
      </c>
      <c r="DI9" s="771"/>
      <c r="DJ9" s="770" t="s">
        <v>25</v>
      </c>
      <c r="DK9" s="771"/>
      <c r="DL9" s="770" t="s">
        <v>24</v>
      </c>
      <c r="DM9" s="771"/>
      <c r="DN9" s="770" t="s">
        <v>25</v>
      </c>
      <c r="DO9" s="772"/>
      <c r="DP9" s="786"/>
      <c r="DQ9" s="787"/>
      <c r="DR9" s="803"/>
      <c r="DS9" s="800"/>
      <c r="DT9" s="799"/>
      <c r="DU9" s="800"/>
      <c r="DV9" s="799"/>
      <c r="DW9" s="800"/>
      <c r="DX9" s="799"/>
      <c r="DY9" s="800"/>
      <c r="DZ9" s="770" t="s">
        <v>24</v>
      </c>
      <c r="EA9" s="771"/>
      <c r="EB9" s="770" t="s">
        <v>25</v>
      </c>
      <c r="EC9" s="771"/>
      <c r="ED9" s="770" t="s">
        <v>24</v>
      </c>
      <c r="EE9" s="771"/>
      <c r="EF9" s="770" t="s">
        <v>25</v>
      </c>
      <c r="EG9" s="772"/>
      <c r="EH9" s="786"/>
      <c r="EI9" s="787"/>
    </row>
    <row r="10" spans="1:140" s="1" customFormat="1" ht="15.75" customHeight="1" x14ac:dyDescent="0.25">
      <c r="A10" s="813"/>
      <c r="B10" s="819"/>
      <c r="C10" s="822"/>
      <c r="D10" s="19" t="s">
        <v>29</v>
      </c>
      <c r="E10" s="20" t="s">
        <v>30</v>
      </c>
      <c r="F10" s="21" t="s">
        <v>29</v>
      </c>
      <c r="G10" s="22" t="s">
        <v>30</v>
      </c>
      <c r="H10" s="23" t="s">
        <v>29</v>
      </c>
      <c r="I10" s="23" t="s">
        <v>31</v>
      </c>
      <c r="J10" s="23" t="s">
        <v>29</v>
      </c>
      <c r="K10" s="23" t="s">
        <v>31</v>
      </c>
      <c r="L10" s="23" t="s">
        <v>29</v>
      </c>
      <c r="M10" s="21" t="s">
        <v>31</v>
      </c>
      <c r="N10" s="23" t="s">
        <v>29</v>
      </c>
      <c r="O10" s="24" t="s">
        <v>31</v>
      </c>
      <c r="P10" s="23" t="s">
        <v>29</v>
      </c>
      <c r="Q10" s="21" t="s">
        <v>31</v>
      </c>
      <c r="R10" s="25" t="s">
        <v>29</v>
      </c>
      <c r="S10" s="23" t="s">
        <v>31</v>
      </c>
      <c r="T10" s="23" t="s">
        <v>29</v>
      </c>
      <c r="U10" s="26" t="s">
        <v>31</v>
      </c>
      <c r="V10" s="25" t="s">
        <v>29</v>
      </c>
      <c r="W10" s="27" t="s">
        <v>31</v>
      </c>
      <c r="X10" s="19" t="s">
        <v>29</v>
      </c>
      <c r="Y10" s="20" t="s">
        <v>30</v>
      </c>
      <c r="Z10" s="21" t="s">
        <v>29</v>
      </c>
      <c r="AA10" s="22" t="s">
        <v>30</v>
      </c>
      <c r="AB10" s="23" t="s">
        <v>29</v>
      </c>
      <c r="AC10" s="23" t="s">
        <v>31</v>
      </c>
      <c r="AD10" s="23" t="s">
        <v>29</v>
      </c>
      <c r="AE10" s="23" t="s">
        <v>31</v>
      </c>
      <c r="AF10" s="23" t="s">
        <v>29</v>
      </c>
      <c r="AG10" s="21" t="s">
        <v>31</v>
      </c>
      <c r="AH10" s="23" t="s">
        <v>29</v>
      </c>
      <c r="AI10" s="24" t="s">
        <v>31</v>
      </c>
      <c r="AJ10" s="23" t="s">
        <v>29</v>
      </c>
      <c r="AK10" s="21" t="s">
        <v>31</v>
      </c>
      <c r="AL10" s="25" t="s">
        <v>29</v>
      </c>
      <c r="AM10" s="23" t="s">
        <v>31</v>
      </c>
      <c r="AN10" s="23" t="s">
        <v>29</v>
      </c>
      <c r="AO10" s="26" t="s">
        <v>31</v>
      </c>
      <c r="AP10" s="25" t="s">
        <v>29</v>
      </c>
      <c r="AQ10" s="27" t="s">
        <v>31</v>
      </c>
      <c r="AR10" s="19" t="s">
        <v>29</v>
      </c>
      <c r="AS10" s="22" t="s">
        <v>30</v>
      </c>
      <c r="AT10" s="22" t="s">
        <v>29</v>
      </c>
      <c r="AU10" s="22" t="s">
        <v>30</v>
      </c>
      <c r="AV10" s="25" t="s">
        <v>29</v>
      </c>
      <c r="AW10" s="23" t="s">
        <v>31</v>
      </c>
      <c r="AX10" s="23" t="s">
        <v>29</v>
      </c>
      <c r="AY10" s="23" t="s">
        <v>31</v>
      </c>
      <c r="AZ10" s="23" t="s">
        <v>29</v>
      </c>
      <c r="BA10" s="23" t="s">
        <v>31</v>
      </c>
      <c r="BB10" s="23" t="s">
        <v>29</v>
      </c>
      <c r="BC10" s="24" t="s">
        <v>31</v>
      </c>
      <c r="BD10" s="23" t="s">
        <v>29</v>
      </c>
      <c r="BE10" s="21" t="s">
        <v>31</v>
      </c>
      <c r="BF10" s="25" t="s">
        <v>29</v>
      </c>
      <c r="BG10" s="23" t="s">
        <v>31</v>
      </c>
      <c r="BH10" s="23" t="s">
        <v>29</v>
      </c>
      <c r="BI10" s="26" t="s">
        <v>31</v>
      </c>
      <c r="BJ10" s="25" t="s">
        <v>29</v>
      </c>
      <c r="BK10" s="27" t="s">
        <v>31</v>
      </c>
      <c r="BL10" s="19" t="s">
        <v>29</v>
      </c>
      <c r="BM10" s="22" t="s">
        <v>30</v>
      </c>
      <c r="BN10" s="21" t="s">
        <v>29</v>
      </c>
      <c r="BO10" s="22" t="s">
        <v>30</v>
      </c>
      <c r="BP10" s="23" t="s">
        <v>29</v>
      </c>
      <c r="BQ10" s="23" t="s">
        <v>31</v>
      </c>
      <c r="BR10" s="23" t="s">
        <v>29</v>
      </c>
      <c r="BS10" s="23" t="s">
        <v>31</v>
      </c>
      <c r="BT10" s="23" t="s">
        <v>29</v>
      </c>
      <c r="BU10" s="21" t="s">
        <v>31</v>
      </c>
      <c r="BV10" s="23" t="s">
        <v>29</v>
      </c>
      <c r="BW10" s="24" t="s">
        <v>31</v>
      </c>
      <c r="BX10" s="23" t="s">
        <v>29</v>
      </c>
      <c r="BY10" s="21" t="s">
        <v>31</v>
      </c>
      <c r="BZ10" s="25" t="s">
        <v>29</v>
      </c>
      <c r="CA10" s="23" t="s">
        <v>31</v>
      </c>
      <c r="CB10" s="23" t="s">
        <v>29</v>
      </c>
      <c r="CC10" s="26" t="s">
        <v>31</v>
      </c>
      <c r="CD10" s="25" t="s">
        <v>29</v>
      </c>
      <c r="CE10" s="27" t="s">
        <v>31</v>
      </c>
      <c r="CF10" s="28" t="s">
        <v>29</v>
      </c>
      <c r="CG10" s="22" t="s">
        <v>30</v>
      </c>
      <c r="CH10" s="21" t="s">
        <v>29</v>
      </c>
      <c r="CI10" s="22" t="s">
        <v>30</v>
      </c>
      <c r="CJ10" s="23" t="s">
        <v>29</v>
      </c>
      <c r="CK10" s="23" t="s">
        <v>31</v>
      </c>
      <c r="CL10" s="23" t="s">
        <v>29</v>
      </c>
      <c r="CM10" s="23" t="s">
        <v>31</v>
      </c>
      <c r="CN10" s="23" t="s">
        <v>29</v>
      </c>
      <c r="CO10" s="23" t="s">
        <v>31</v>
      </c>
      <c r="CP10" s="23" t="s">
        <v>29</v>
      </c>
      <c r="CQ10" s="24" t="s">
        <v>31</v>
      </c>
      <c r="CR10" s="23" t="s">
        <v>29</v>
      </c>
      <c r="CS10" s="21" t="s">
        <v>31</v>
      </c>
      <c r="CT10" s="25" t="s">
        <v>29</v>
      </c>
      <c r="CU10" s="23" t="s">
        <v>31</v>
      </c>
      <c r="CV10" s="23" t="s">
        <v>29</v>
      </c>
      <c r="CW10" s="26" t="s">
        <v>31</v>
      </c>
      <c r="CX10" s="23" t="s">
        <v>29</v>
      </c>
      <c r="CY10" s="27" t="s">
        <v>31</v>
      </c>
      <c r="CZ10" s="29" t="s">
        <v>29</v>
      </c>
      <c r="DA10" s="30" t="s">
        <v>31</v>
      </c>
      <c r="DB10" s="31" t="s">
        <v>29</v>
      </c>
      <c r="DC10" s="31" t="s">
        <v>31</v>
      </c>
      <c r="DD10" s="32" t="s">
        <v>32</v>
      </c>
      <c r="DE10" s="32" t="s">
        <v>31</v>
      </c>
      <c r="DF10" s="32" t="s">
        <v>32</v>
      </c>
      <c r="DG10" s="32" t="s">
        <v>31</v>
      </c>
      <c r="DH10" s="33" t="s">
        <v>29</v>
      </c>
      <c r="DI10" s="34" t="s">
        <v>31</v>
      </c>
      <c r="DJ10" s="35" t="s">
        <v>29</v>
      </c>
      <c r="DK10" s="36" t="s">
        <v>31</v>
      </c>
      <c r="DL10" s="32" t="s">
        <v>29</v>
      </c>
      <c r="DM10" s="31" t="s">
        <v>31</v>
      </c>
      <c r="DN10" s="35" t="s">
        <v>29</v>
      </c>
      <c r="DO10" s="37" t="s">
        <v>31</v>
      </c>
      <c r="DP10" s="23" t="s">
        <v>29</v>
      </c>
      <c r="DQ10" s="27" t="s">
        <v>31</v>
      </c>
      <c r="DR10" s="781" t="s">
        <v>33</v>
      </c>
      <c r="DS10" s="771"/>
      <c r="DT10" s="770" t="s">
        <v>33</v>
      </c>
      <c r="DU10" s="771"/>
      <c r="DV10" s="770" t="s">
        <v>33</v>
      </c>
      <c r="DW10" s="771"/>
      <c r="DX10" s="770" t="s">
        <v>33</v>
      </c>
      <c r="DY10" s="771"/>
      <c r="DZ10" s="770" t="s">
        <v>33</v>
      </c>
      <c r="EA10" s="771"/>
      <c r="EB10" s="770" t="s">
        <v>33</v>
      </c>
      <c r="EC10" s="771"/>
      <c r="ED10" s="770" t="s">
        <v>33</v>
      </c>
      <c r="EE10" s="771"/>
      <c r="EF10" s="770" t="s">
        <v>33</v>
      </c>
      <c r="EG10" s="771"/>
      <c r="EH10" s="772" t="s">
        <v>33</v>
      </c>
      <c r="EI10" s="773"/>
      <c r="EJ10"/>
    </row>
    <row r="11" spans="1:140" s="1" customFormat="1" ht="13.8" thickBot="1" x14ac:dyDescent="0.3">
      <c r="A11" s="814"/>
      <c r="B11" s="820"/>
      <c r="C11" s="823"/>
      <c r="D11" s="38" t="s">
        <v>34</v>
      </c>
      <c r="E11" s="39" t="s">
        <v>34</v>
      </c>
      <c r="F11" s="40" t="s">
        <v>35</v>
      </c>
      <c r="G11" s="41" t="s">
        <v>35</v>
      </c>
      <c r="H11" s="42" t="s">
        <v>36</v>
      </c>
      <c r="I11" s="43" t="s">
        <v>36</v>
      </c>
      <c r="J11" s="44" t="s">
        <v>36</v>
      </c>
      <c r="K11" s="42" t="s">
        <v>36</v>
      </c>
      <c r="L11" s="42" t="s">
        <v>36</v>
      </c>
      <c r="M11" s="43" t="s">
        <v>36</v>
      </c>
      <c r="N11" s="45" t="s">
        <v>36</v>
      </c>
      <c r="O11" s="46" t="s">
        <v>36</v>
      </c>
      <c r="P11" s="44" t="s">
        <v>36</v>
      </c>
      <c r="Q11" s="43" t="s">
        <v>36</v>
      </c>
      <c r="R11" s="44" t="s">
        <v>36</v>
      </c>
      <c r="S11" s="42" t="s">
        <v>36</v>
      </c>
      <c r="T11" s="42" t="s">
        <v>36</v>
      </c>
      <c r="U11" s="47" t="s">
        <v>36</v>
      </c>
      <c r="V11" s="48" t="s">
        <v>36</v>
      </c>
      <c r="W11" s="49" t="s">
        <v>36</v>
      </c>
      <c r="X11" s="38" t="s">
        <v>34</v>
      </c>
      <c r="Y11" s="39" t="s">
        <v>34</v>
      </c>
      <c r="Z11" s="40" t="s">
        <v>35</v>
      </c>
      <c r="AA11" s="41" t="s">
        <v>35</v>
      </c>
      <c r="AB11" s="42" t="s">
        <v>36</v>
      </c>
      <c r="AC11" s="43" t="s">
        <v>36</v>
      </c>
      <c r="AD11" s="44" t="s">
        <v>36</v>
      </c>
      <c r="AE11" s="42" t="s">
        <v>36</v>
      </c>
      <c r="AF11" s="42" t="s">
        <v>36</v>
      </c>
      <c r="AG11" s="43" t="s">
        <v>36</v>
      </c>
      <c r="AH11" s="50" t="s">
        <v>36</v>
      </c>
      <c r="AI11" s="46" t="s">
        <v>36</v>
      </c>
      <c r="AJ11" s="44" t="s">
        <v>36</v>
      </c>
      <c r="AK11" s="43" t="s">
        <v>36</v>
      </c>
      <c r="AL11" s="44" t="s">
        <v>36</v>
      </c>
      <c r="AM11" s="42" t="s">
        <v>36</v>
      </c>
      <c r="AN11" s="42" t="s">
        <v>36</v>
      </c>
      <c r="AO11" s="47" t="s">
        <v>36</v>
      </c>
      <c r="AP11" s="48" t="s">
        <v>36</v>
      </c>
      <c r="AQ11" s="49" t="s">
        <v>36</v>
      </c>
      <c r="AR11" s="38" t="s">
        <v>34</v>
      </c>
      <c r="AS11" s="41" t="s">
        <v>34</v>
      </c>
      <c r="AT11" s="41" t="s">
        <v>35</v>
      </c>
      <c r="AU11" s="41" t="s">
        <v>35</v>
      </c>
      <c r="AV11" s="44" t="s">
        <v>36</v>
      </c>
      <c r="AW11" s="43" t="s">
        <v>36</v>
      </c>
      <c r="AX11" s="42" t="s">
        <v>36</v>
      </c>
      <c r="AY11" s="42" t="s">
        <v>36</v>
      </c>
      <c r="AZ11" s="42" t="s">
        <v>36</v>
      </c>
      <c r="BA11" s="42" t="s">
        <v>36</v>
      </c>
      <c r="BB11" s="51" t="s">
        <v>36</v>
      </c>
      <c r="BC11" s="52" t="s">
        <v>36</v>
      </c>
      <c r="BD11" s="44" t="s">
        <v>36</v>
      </c>
      <c r="BE11" s="43" t="s">
        <v>36</v>
      </c>
      <c r="BF11" s="44" t="s">
        <v>36</v>
      </c>
      <c r="BG11" s="42" t="s">
        <v>36</v>
      </c>
      <c r="BH11" s="42" t="s">
        <v>36</v>
      </c>
      <c r="BI11" s="47" t="s">
        <v>36</v>
      </c>
      <c r="BJ11" s="48" t="s">
        <v>36</v>
      </c>
      <c r="BK11" s="49" t="s">
        <v>36</v>
      </c>
      <c r="BL11" s="38" t="s">
        <v>34</v>
      </c>
      <c r="BM11" s="41" t="s">
        <v>34</v>
      </c>
      <c r="BN11" s="40" t="s">
        <v>35</v>
      </c>
      <c r="BO11" s="41" t="s">
        <v>35</v>
      </c>
      <c r="BP11" s="42" t="s">
        <v>36</v>
      </c>
      <c r="BQ11" s="43" t="s">
        <v>36</v>
      </c>
      <c r="BR11" s="44" t="s">
        <v>36</v>
      </c>
      <c r="BS11" s="42" t="s">
        <v>36</v>
      </c>
      <c r="BT11" s="42" t="s">
        <v>36</v>
      </c>
      <c r="BU11" s="43" t="s">
        <v>36</v>
      </c>
      <c r="BV11" s="50" t="s">
        <v>36</v>
      </c>
      <c r="BW11" s="53" t="s">
        <v>36</v>
      </c>
      <c r="BX11" s="44" t="s">
        <v>36</v>
      </c>
      <c r="BY11" s="43" t="s">
        <v>36</v>
      </c>
      <c r="BZ11" s="44" t="s">
        <v>36</v>
      </c>
      <c r="CA11" s="42" t="s">
        <v>36</v>
      </c>
      <c r="CB11" s="42" t="s">
        <v>36</v>
      </c>
      <c r="CC11" s="43" t="s">
        <v>36</v>
      </c>
      <c r="CD11" s="48" t="s">
        <v>36</v>
      </c>
      <c r="CE11" s="49" t="s">
        <v>36</v>
      </c>
      <c r="CF11" s="54" t="s">
        <v>34</v>
      </c>
      <c r="CG11" s="41" t="s">
        <v>34</v>
      </c>
      <c r="CH11" s="40" t="s">
        <v>35</v>
      </c>
      <c r="CI11" s="41" t="s">
        <v>35</v>
      </c>
      <c r="CJ11" s="42" t="s">
        <v>36</v>
      </c>
      <c r="CK11" s="55" t="s">
        <v>36</v>
      </c>
      <c r="CL11" s="44" t="s">
        <v>36</v>
      </c>
      <c r="CM11" s="42" t="s">
        <v>36</v>
      </c>
      <c r="CN11" s="42" t="s">
        <v>36</v>
      </c>
      <c r="CO11" s="42" t="s">
        <v>36</v>
      </c>
      <c r="CP11" s="45" t="s">
        <v>36</v>
      </c>
      <c r="CQ11" s="53" t="s">
        <v>36</v>
      </c>
      <c r="CR11" s="44" t="s">
        <v>36</v>
      </c>
      <c r="CS11" s="43" t="s">
        <v>36</v>
      </c>
      <c r="CT11" s="44" t="s">
        <v>36</v>
      </c>
      <c r="CU11" s="42" t="s">
        <v>36</v>
      </c>
      <c r="CV11" s="42" t="s">
        <v>36</v>
      </c>
      <c r="CW11" s="43" t="s">
        <v>36</v>
      </c>
      <c r="CX11" s="43" t="s">
        <v>36</v>
      </c>
      <c r="CY11" s="49" t="s">
        <v>36</v>
      </c>
      <c r="CZ11" s="56" t="s">
        <v>34</v>
      </c>
      <c r="DA11" s="57" t="s">
        <v>34</v>
      </c>
      <c r="DB11" s="58" t="s">
        <v>35</v>
      </c>
      <c r="DC11" s="58" t="s">
        <v>35</v>
      </c>
      <c r="DD11" s="59" t="s">
        <v>37</v>
      </c>
      <c r="DE11" s="58" t="s">
        <v>37</v>
      </c>
      <c r="DF11" s="58" t="s">
        <v>37</v>
      </c>
      <c r="DG11" s="58" t="s">
        <v>37</v>
      </c>
      <c r="DH11" s="59" t="s">
        <v>37</v>
      </c>
      <c r="DI11" s="58" t="s">
        <v>37</v>
      </c>
      <c r="DJ11" s="58" t="s">
        <v>37</v>
      </c>
      <c r="DK11" s="58" t="s">
        <v>37</v>
      </c>
      <c r="DL11" s="59" t="s">
        <v>37</v>
      </c>
      <c r="DM11" s="58" t="s">
        <v>37</v>
      </c>
      <c r="DN11" s="58" t="s">
        <v>37</v>
      </c>
      <c r="DO11" s="60" t="s">
        <v>37</v>
      </c>
      <c r="DP11" s="43" t="s">
        <v>36</v>
      </c>
      <c r="DQ11" s="49" t="s">
        <v>36</v>
      </c>
      <c r="DR11" s="61" t="s">
        <v>38</v>
      </c>
      <c r="DS11" s="58" t="s">
        <v>35</v>
      </c>
      <c r="DT11" s="59" t="s">
        <v>37</v>
      </c>
      <c r="DU11" s="58" t="s">
        <v>35</v>
      </c>
      <c r="DV11" s="59" t="s">
        <v>37</v>
      </c>
      <c r="DW11" s="58" t="s">
        <v>35</v>
      </c>
      <c r="DX11" s="58" t="s">
        <v>37</v>
      </c>
      <c r="DY11" s="58" t="s">
        <v>35</v>
      </c>
      <c r="DZ11" s="59" t="s">
        <v>37</v>
      </c>
      <c r="EA11" s="58" t="s">
        <v>35</v>
      </c>
      <c r="EB11" s="58" t="s">
        <v>37</v>
      </c>
      <c r="EC11" s="58" t="s">
        <v>35</v>
      </c>
      <c r="ED11" s="59" t="s">
        <v>37</v>
      </c>
      <c r="EE11" s="58" t="s">
        <v>35</v>
      </c>
      <c r="EF11" s="58" t="s">
        <v>37</v>
      </c>
      <c r="EG11" s="60" t="s">
        <v>35</v>
      </c>
      <c r="EH11" s="60" t="s">
        <v>37</v>
      </c>
      <c r="EI11" s="62" t="s">
        <v>35</v>
      </c>
      <c r="EJ11"/>
    </row>
    <row r="12" spans="1:140" s="96" customFormat="1" x14ac:dyDescent="0.25">
      <c r="A12" s="774" t="s">
        <v>39</v>
      </c>
      <c r="B12" s="63" t="s">
        <v>40</v>
      </c>
      <c r="C12" s="64"/>
      <c r="D12" s="65">
        <v>1029.8</v>
      </c>
      <c r="E12" s="66"/>
      <c r="F12" s="66">
        <v>9.470383211175383</v>
      </c>
      <c r="G12" s="66"/>
      <c r="H12" s="67">
        <v>544552</v>
      </c>
      <c r="I12" s="68"/>
      <c r="J12" s="67">
        <v>299420</v>
      </c>
      <c r="K12" s="69"/>
      <c r="L12" s="70">
        <v>245132</v>
      </c>
      <c r="M12" s="71"/>
      <c r="N12" s="72">
        <v>288025</v>
      </c>
      <c r="O12" s="69"/>
      <c r="P12" s="69">
        <v>216142</v>
      </c>
      <c r="Q12" s="68"/>
      <c r="R12" s="72">
        <v>11395</v>
      </c>
      <c r="S12" s="69"/>
      <c r="T12" s="69">
        <v>28990</v>
      </c>
      <c r="U12" s="68"/>
      <c r="V12" s="70">
        <v>291</v>
      </c>
      <c r="W12" s="70"/>
      <c r="X12" s="73">
        <v>1108.2</v>
      </c>
      <c r="Y12" s="74"/>
      <c r="Z12" s="66">
        <v>10.097402301573561</v>
      </c>
      <c r="AA12" s="66"/>
      <c r="AB12" s="67">
        <v>623367</v>
      </c>
      <c r="AC12" s="68"/>
      <c r="AD12" s="67">
        <v>320897</v>
      </c>
      <c r="AE12" s="69"/>
      <c r="AF12" s="70">
        <v>302470</v>
      </c>
      <c r="AG12" s="71"/>
      <c r="AH12" s="72">
        <v>305935</v>
      </c>
      <c r="AI12" s="69"/>
      <c r="AJ12" s="69">
        <v>285324</v>
      </c>
      <c r="AK12" s="68"/>
      <c r="AL12" s="72">
        <v>14962</v>
      </c>
      <c r="AM12" s="69"/>
      <c r="AN12" s="69">
        <v>17146</v>
      </c>
      <c r="AO12" s="68"/>
      <c r="AP12" s="70">
        <v>289.56596282259517</v>
      </c>
      <c r="AQ12" s="75"/>
      <c r="AR12" s="76">
        <v>1116.8999999999999</v>
      </c>
      <c r="AS12" s="77"/>
      <c r="AT12" s="77">
        <v>10.07777817879958</v>
      </c>
      <c r="AU12" s="68"/>
      <c r="AV12" s="70">
        <v>587926</v>
      </c>
      <c r="AW12" s="70"/>
      <c r="AX12" s="67">
        <v>289487</v>
      </c>
      <c r="AY12" s="78"/>
      <c r="AZ12" s="69">
        <v>298439</v>
      </c>
      <c r="BA12" s="78"/>
      <c r="BB12" s="67">
        <v>279311</v>
      </c>
      <c r="BC12" s="69"/>
      <c r="BD12" s="69">
        <v>293426</v>
      </c>
      <c r="BE12" s="68"/>
      <c r="BF12" s="70">
        <v>10176</v>
      </c>
      <c r="BG12" s="70"/>
      <c r="BH12" s="70">
        <v>5013</v>
      </c>
      <c r="BI12" s="68"/>
      <c r="BJ12" s="79">
        <v>259.18793088011461</v>
      </c>
      <c r="BK12" s="80"/>
      <c r="BL12" s="73">
        <v>1064.6000000000001</v>
      </c>
      <c r="BM12" s="69"/>
      <c r="BN12" s="66">
        <v>9.6058757714656959</v>
      </c>
      <c r="BO12" s="68"/>
      <c r="BP12" s="72">
        <v>603696</v>
      </c>
      <c r="BQ12" s="72">
        <v>0</v>
      </c>
      <c r="BR12" s="67">
        <v>322858</v>
      </c>
      <c r="BS12" s="69"/>
      <c r="BT12" s="69">
        <v>280838</v>
      </c>
      <c r="BU12" s="68"/>
      <c r="BV12" s="70">
        <v>312113</v>
      </c>
      <c r="BW12" s="70"/>
      <c r="BX12" s="70">
        <v>275979</v>
      </c>
      <c r="BY12" s="68"/>
      <c r="BZ12" s="70">
        <v>10745</v>
      </c>
      <c r="CA12" s="70"/>
      <c r="CB12" s="70">
        <v>4859</v>
      </c>
      <c r="CC12" s="71"/>
      <c r="CD12" s="79">
        <v>303.26695472477923</v>
      </c>
      <c r="CE12" s="80"/>
      <c r="CF12" s="81">
        <v>4319.5</v>
      </c>
      <c r="CG12" s="70"/>
      <c r="CH12" s="66">
        <v>9.8017413719941828</v>
      </c>
      <c r="CI12" s="68"/>
      <c r="CJ12" s="67">
        <v>2359541</v>
      </c>
      <c r="CK12" s="68"/>
      <c r="CL12" s="72">
        <v>1232662</v>
      </c>
      <c r="CM12" s="78"/>
      <c r="CN12" s="69">
        <v>1126879</v>
      </c>
      <c r="CO12" s="78"/>
      <c r="CP12" s="72">
        <v>1185384</v>
      </c>
      <c r="CQ12" s="69"/>
      <c r="CR12" s="69">
        <v>1070871</v>
      </c>
      <c r="CS12" s="78"/>
      <c r="CT12" s="72">
        <v>47278</v>
      </c>
      <c r="CU12" s="69"/>
      <c r="CV12" s="69">
        <v>56008</v>
      </c>
      <c r="CW12" s="68"/>
      <c r="CX12" s="72">
        <v>285.37145502951728</v>
      </c>
      <c r="CY12" s="80"/>
      <c r="CZ12" s="82">
        <f t="shared" ref="CZ12:DA43" si="0">D12+X12</f>
        <v>2138</v>
      </c>
      <c r="DA12" s="83">
        <f t="shared" si="0"/>
        <v>0</v>
      </c>
      <c r="DB12" s="84" t="e">
        <f>(CZ12/#REF!)*100</f>
        <v>#REF!</v>
      </c>
      <c r="DC12" s="85" t="e">
        <f>(DA12/#REF!)*100</f>
        <v>#REF!</v>
      </c>
      <c r="DD12" s="72">
        <f t="shared" ref="DD12:DO33" si="1">J12+AD12</f>
        <v>620317</v>
      </c>
      <c r="DE12" s="86">
        <f t="shared" si="1"/>
        <v>0</v>
      </c>
      <c r="DF12" s="86">
        <f t="shared" si="1"/>
        <v>547602</v>
      </c>
      <c r="DG12" s="87">
        <f t="shared" si="1"/>
        <v>0</v>
      </c>
      <c r="DH12" s="72">
        <f t="shared" si="1"/>
        <v>593960</v>
      </c>
      <c r="DI12" s="69">
        <f t="shared" si="1"/>
        <v>0</v>
      </c>
      <c r="DJ12" s="69">
        <f t="shared" si="1"/>
        <v>501466</v>
      </c>
      <c r="DK12" s="69">
        <f t="shared" si="1"/>
        <v>0</v>
      </c>
      <c r="DL12" s="72">
        <f t="shared" si="1"/>
        <v>26357</v>
      </c>
      <c r="DM12" s="69">
        <f t="shared" si="1"/>
        <v>0</v>
      </c>
      <c r="DN12" s="69">
        <f t="shared" si="1"/>
        <v>46136</v>
      </c>
      <c r="DO12" s="78">
        <f t="shared" si="1"/>
        <v>0</v>
      </c>
      <c r="DP12" s="88">
        <f>DD12/CZ12</f>
        <v>290.13891487371376</v>
      </c>
      <c r="DQ12" s="89" t="e">
        <f>DE12/DA12</f>
        <v>#DIV/0!</v>
      </c>
      <c r="DR12" s="90">
        <f>CZ12-DA12</f>
        <v>2138</v>
      </c>
      <c r="DS12" s="91">
        <f t="shared" ref="DS12:DS61" si="2">ABS((DR12/CZ12)*100)</f>
        <v>100</v>
      </c>
      <c r="DT12" s="86">
        <f t="shared" ref="DT12:DT61" si="3">(DD12+DF12)-(DE12+DG12)</f>
        <v>1167919</v>
      </c>
      <c r="DU12" s="91">
        <f t="shared" ref="DU12:DU61" si="4">ABS((DT12/(DD12+DF12)*100))</f>
        <v>100</v>
      </c>
      <c r="DV12" s="86">
        <f t="shared" ref="DV12:DV61" si="5">DD12-DE12</f>
        <v>620317</v>
      </c>
      <c r="DW12" s="92">
        <f t="shared" ref="DW12:DW61" si="6">ABS((DV12/DD12)*100)</f>
        <v>100</v>
      </c>
      <c r="DX12" s="93">
        <f t="shared" ref="DX12:DX61" si="7">DF12-DG12</f>
        <v>547602</v>
      </c>
      <c r="DY12" s="91">
        <f t="shared" ref="DY12:DY61" si="8">ABS((DX12/DF12)*100)</f>
        <v>100</v>
      </c>
      <c r="DZ12" s="86">
        <f t="shared" ref="DZ12:DZ61" si="9">DH12-DI12</f>
        <v>593960</v>
      </c>
      <c r="EA12" s="92">
        <f t="shared" ref="EA12:EA61" si="10">ABS((DZ12/DH12)*100)</f>
        <v>100</v>
      </c>
      <c r="EB12" s="93">
        <f t="shared" ref="EB12:EB61" si="11">DJ12-DK12</f>
        <v>501466</v>
      </c>
      <c r="EC12" s="91">
        <f t="shared" ref="EC12:EC61" si="12">ABS((EB12/DJ12)*100)</f>
        <v>100</v>
      </c>
      <c r="ED12" s="86">
        <f t="shared" ref="ED12:ED61" si="13">DL12-DM12</f>
        <v>26357</v>
      </c>
      <c r="EE12" s="94">
        <v>0</v>
      </c>
      <c r="EF12" s="69">
        <f t="shared" ref="EF12:EF61" si="14">DN12-DO12</f>
        <v>46136</v>
      </c>
      <c r="EG12" s="94">
        <f t="shared" ref="EG12:EG61" si="15">ABS((EF12/DN12)*100)</f>
        <v>100</v>
      </c>
      <c r="EH12" s="67" t="e">
        <f>DP12-DQ12</f>
        <v>#DIV/0!</v>
      </c>
      <c r="EI12" s="95" t="e">
        <f>ABS(EH12/DP12)*100</f>
        <v>#DIV/0!</v>
      </c>
    </row>
    <row r="13" spans="1:140" s="139" customFormat="1" ht="15.75" customHeight="1" x14ac:dyDescent="0.25">
      <c r="A13" s="775"/>
      <c r="B13" s="97"/>
      <c r="C13" s="98" t="s">
        <v>41</v>
      </c>
      <c r="D13" s="99">
        <v>522.4</v>
      </c>
      <c r="E13" s="100"/>
      <c r="F13" s="100">
        <v>24.196387216303844</v>
      </c>
      <c r="G13" s="100"/>
      <c r="H13" s="101">
        <v>405953</v>
      </c>
      <c r="I13" s="102"/>
      <c r="J13" s="103">
        <v>223191</v>
      </c>
      <c r="K13" s="104"/>
      <c r="L13" s="105">
        <v>182762</v>
      </c>
      <c r="M13" s="106"/>
      <c r="N13" s="107">
        <v>216728</v>
      </c>
      <c r="O13" s="108"/>
      <c r="P13" s="104">
        <v>161153</v>
      </c>
      <c r="Q13" s="109"/>
      <c r="R13" s="107">
        <v>6463</v>
      </c>
      <c r="S13" s="104"/>
      <c r="T13" s="104">
        <v>21609</v>
      </c>
      <c r="U13" s="110"/>
      <c r="V13" s="105">
        <v>427</v>
      </c>
      <c r="W13" s="105"/>
      <c r="X13" s="111">
        <v>524.1</v>
      </c>
      <c r="Y13" s="112"/>
      <c r="Z13" s="100">
        <v>23.997252747252748</v>
      </c>
      <c r="AA13" s="100"/>
      <c r="AB13" s="101">
        <v>472430</v>
      </c>
      <c r="AC13" s="102"/>
      <c r="AD13" s="103">
        <v>243009</v>
      </c>
      <c r="AE13" s="104"/>
      <c r="AF13" s="105">
        <v>229421</v>
      </c>
      <c r="AG13" s="106"/>
      <c r="AH13" s="107">
        <v>233541</v>
      </c>
      <c r="AI13" s="108"/>
      <c r="AJ13" s="104">
        <v>216437</v>
      </c>
      <c r="AK13" s="109"/>
      <c r="AL13" s="107">
        <v>9468</v>
      </c>
      <c r="AM13" s="104"/>
      <c r="AN13" s="104">
        <v>12984</v>
      </c>
      <c r="AO13" s="110"/>
      <c r="AP13" s="105">
        <v>463.66914710933025</v>
      </c>
      <c r="AQ13" s="113"/>
      <c r="AR13" s="114">
        <v>535.9</v>
      </c>
      <c r="AS13" s="115"/>
      <c r="AT13" s="115">
        <v>24.270833333333332</v>
      </c>
      <c r="AU13" s="116"/>
      <c r="AV13" s="117">
        <v>443240</v>
      </c>
      <c r="AW13" s="117"/>
      <c r="AX13" s="103">
        <v>218250</v>
      </c>
      <c r="AY13" s="118"/>
      <c r="AZ13" s="104">
        <v>224990</v>
      </c>
      <c r="BA13" s="118"/>
      <c r="BB13" s="103">
        <v>208074</v>
      </c>
      <c r="BC13" s="108"/>
      <c r="BD13" s="104">
        <v>221211</v>
      </c>
      <c r="BE13" s="109"/>
      <c r="BF13" s="119">
        <v>10176</v>
      </c>
      <c r="BG13" s="118"/>
      <c r="BH13" s="118">
        <v>3779</v>
      </c>
      <c r="BI13" s="110"/>
      <c r="BJ13" s="120">
        <v>407.25881694345964</v>
      </c>
      <c r="BK13" s="121"/>
      <c r="BL13" s="111">
        <v>532.1</v>
      </c>
      <c r="BM13" s="104"/>
      <c r="BN13" s="100">
        <v>24.087822544137619</v>
      </c>
      <c r="BO13" s="109"/>
      <c r="BP13" s="101">
        <v>456184</v>
      </c>
      <c r="BQ13" s="101">
        <v>0</v>
      </c>
      <c r="BR13" s="103">
        <v>243972</v>
      </c>
      <c r="BS13" s="104"/>
      <c r="BT13" s="104">
        <v>212212</v>
      </c>
      <c r="BU13" s="109"/>
      <c r="BV13" s="105">
        <v>233227</v>
      </c>
      <c r="BW13" s="122"/>
      <c r="BX13" s="104">
        <v>208541</v>
      </c>
      <c r="BY13" s="109"/>
      <c r="BZ13" s="105">
        <v>10745</v>
      </c>
      <c r="CA13" s="104"/>
      <c r="CB13" s="104">
        <v>3671</v>
      </c>
      <c r="CC13" s="123"/>
      <c r="CD13" s="119">
        <v>458.50779928584848</v>
      </c>
      <c r="CE13" s="124"/>
      <c r="CF13" s="125">
        <v>2114.5</v>
      </c>
      <c r="CG13" s="117"/>
      <c r="CH13" s="126">
        <v>24.138127853881279</v>
      </c>
      <c r="CI13" s="102"/>
      <c r="CJ13" s="101">
        <v>1777807</v>
      </c>
      <c r="CK13" s="102"/>
      <c r="CL13" s="107">
        <v>928422</v>
      </c>
      <c r="CM13" s="120"/>
      <c r="CN13" s="127">
        <v>849385</v>
      </c>
      <c r="CO13" s="120"/>
      <c r="CP13" s="107">
        <v>891570</v>
      </c>
      <c r="CQ13" s="104"/>
      <c r="CR13" s="104">
        <v>807342</v>
      </c>
      <c r="CS13" s="118"/>
      <c r="CT13" s="107">
        <v>36852</v>
      </c>
      <c r="CU13" s="104"/>
      <c r="CV13" s="104">
        <v>42043</v>
      </c>
      <c r="CW13" s="109"/>
      <c r="CX13" s="107">
        <v>439.0740127689761</v>
      </c>
      <c r="CY13" s="128"/>
      <c r="CZ13" s="129">
        <f t="shared" si="0"/>
        <v>1046.5</v>
      </c>
      <c r="DA13" s="130">
        <f t="shared" si="0"/>
        <v>0</v>
      </c>
      <c r="DB13" s="131">
        <f>(CZ13/4343)*100</f>
        <v>24.096246833985724</v>
      </c>
      <c r="DC13" s="132">
        <f>(DA13/4343)*100</f>
        <v>0</v>
      </c>
      <c r="DD13" s="107">
        <f t="shared" si="1"/>
        <v>466200</v>
      </c>
      <c r="DE13" s="105">
        <f t="shared" si="1"/>
        <v>0</v>
      </c>
      <c r="DF13" s="105">
        <f t="shared" si="1"/>
        <v>412183</v>
      </c>
      <c r="DG13" s="119">
        <f t="shared" si="1"/>
        <v>0</v>
      </c>
      <c r="DH13" s="107">
        <f t="shared" si="1"/>
        <v>450269</v>
      </c>
      <c r="DI13" s="104">
        <f t="shared" si="1"/>
        <v>0</v>
      </c>
      <c r="DJ13" s="104">
        <f t="shared" si="1"/>
        <v>377590</v>
      </c>
      <c r="DK13" s="104">
        <f t="shared" si="1"/>
        <v>0</v>
      </c>
      <c r="DL13" s="107">
        <f t="shared" si="1"/>
        <v>15931</v>
      </c>
      <c r="DM13" s="104">
        <f t="shared" si="1"/>
        <v>0</v>
      </c>
      <c r="DN13" s="104">
        <f t="shared" si="1"/>
        <v>34593</v>
      </c>
      <c r="DO13" s="118">
        <f t="shared" si="1"/>
        <v>0</v>
      </c>
      <c r="DP13" s="107">
        <f>ROUND((DD13/CZ13),0)</f>
        <v>445</v>
      </c>
      <c r="DQ13" s="113" t="e">
        <f>ROUND((DE13/DA13),0)</f>
        <v>#DIV/0!</v>
      </c>
      <c r="DR13" s="133">
        <f>CZ13-DA13</f>
        <v>1046.5</v>
      </c>
      <c r="DS13" s="134">
        <f t="shared" si="2"/>
        <v>100</v>
      </c>
      <c r="DT13" s="117">
        <f t="shared" si="3"/>
        <v>878383</v>
      </c>
      <c r="DU13" s="134">
        <f t="shared" si="4"/>
        <v>100</v>
      </c>
      <c r="DV13" s="117">
        <f t="shared" si="5"/>
        <v>466200</v>
      </c>
      <c r="DW13" s="135">
        <f t="shared" si="6"/>
        <v>100</v>
      </c>
      <c r="DX13" s="127">
        <f t="shared" si="7"/>
        <v>412183</v>
      </c>
      <c r="DY13" s="134">
        <f t="shared" si="8"/>
        <v>100</v>
      </c>
      <c r="DZ13" s="117">
        <f t="shared" si="9"/>
        <v>450269</v>
      </c>
      <c r="EA13" s="135">
        <f t="shared" si="10"/>
        <v>100</v>
      </c>
      <c r="EB13" s="127">
        <f t="shared" si="11"/>
        <v>377590</v>
      </c>
      <c r="EC13" s="134">
        <f t="shared" si="12"/>
        <v>100</v>
      </c>
      <c r="ED13" s="117">
        <f t="shared" si="13"/>
        <v>15931</v>
      </c>
      <c r="EE13" s="136">
        <v>0</v>
      </c>
      <c r="EF13" s="127">
        <f t="shared" si="14"/>
        <v>34593</v>
      </c>
      <c r="EG13" s="136">
        <f t="shared" si="15"/>
        <v>100</v>
      </c>
      <c r="EH13" s="137" t="e">
        <f>DP13-DQ13</f>
        <v>#DIV/0!</v>
      </c>
      <c r="EI13" s="138" t="e">
        <f>ABS(EH13/DP13)*100</f>
        <v>#DIV/0!</v>
      </c>
    </row>
    <row r="14" spans="1:140" ht="15.75" customHeight="1" x14ac:dyDescent="0.25">
      <c r="A14" s="775"/>
      <c r="B14" s="97"/>
      <c r="C14" s="98" t="s">
        <v>42</v>
      </c>
      <c r="D14" s="99">
        <v>118.7</v>
      </c>
      <c r="E14" s="100"/>
      <c r="F14" s="100">
        <v>5.4979157017137563</v>
      </c>
      <c r="G14" s="100"/>
      <c r="H14" s="103">
        <v>464</v>
      </c>
      <c r="I14" s="109"/>
      <c r="J14" s="101">
        <v>239</v>
      </c>
      <c r="K14" s="127"/>
      <c r="L14" s="105">
        <v>225</v>
      </c>
      <c r="M14" s="106"/>
      <c r="N14" s="107">
        <v>239</v>
      </c>
      <c r="O14" s="140"/>
      <c r="P14" s="104">
        <v>202</v>
      </c>
      <c r="Q14" s="109"/>
      <c r="R14" s="107">
        <v>0</v>
      </c>
      <c r="S14" s="104"/>
      <c r="T14" s="104">
        <v>23</v>
      </c>
      <c r="U14" s="141"/>
      <c r="V14" s="105">
        <v>2</v>
      </c>
      <c r="W14" s="105"/>
      <c r="X14" s="111">
        <v>130.4</v>
      </c>
      <c r="Y14" s="112"/>
      <c r="Z14" s="100">
        <v>5.9706959706959708</v>
      </c>
      <c r="AA14" s="100"/>
      <c r="AB14" s="103">
        <v>598</v>
      </c>
      <c r="AC14" s="109"/>
      <c r="AD14" s="101">
        <v>291</v>
      </c>
      <c r="AE14" s="127"/>
      <c r="AF14" s="105">
        <v>307</v>
      </c>
      <c r="AG14" s="106"/>
      <c r="AH14" s="107">
        <v>291</v>
      </c>
      <c r="AI14" s="140"/>
      <c r="AJ14" s="104">
        <v>291</v>
      </c>
      <c r="AK14" s="109"/>
      <c r="AL14" s="107">
        <v>0</v>
      </c>
      <c r="AM14" s="104"/>
      <c r="AN14" s="104">
        <v>16</v>
      </c>
      <c r="AO14" s="141"/>
      <c r="AP14" s="105">
        <v>2.23159509202454</v>
      </c>
      <c r="AQ14" s="113"/>
      <c r="AR14" s="114">
        <v>132.5</v>
      </c>
      <c r="AS14" s="115"/>
      <c r="AT14" s="115">
        <v>6.0009057971014492</v>
      </c>
      <c r="AU14" s="116"/>
      <c r="AV14" s="117">
        <v>1623</v>
      </c>
      <c r="AW14" s="117"/>
      <c r="AX14" s="103">
        <v>799</v>
      </c>
      <c r="AY14" s="118"/>
      <c r="AZ14" s="104">
        <v>824</v>
      </c>
      <c r="BA14" s="118"/>
      <c r="BB14" s="101">
        <v>799</v>
      </c>
      <c r="BC14" s="140"/>
      <c r="BD14" s="104">
        <v>810</v>
      </c>
      <c r="BE14" s="102"/>
      <c r="BF14" s="142">
        <v>0</v>
      </c>
      <c r="BG14" s="120"/>
      <c r="BH14" s="120">
        <v>14</v>
      </c>
      <c r="BI14" s="141"/>
      <c r="BJ14" s="120">
        <v>6.030188679245283</v>
      </c>
      <c r="BK14" s="121"/>
      <c r="BL14" s="111">
        <v>87.7</v>
      </c>
      <c r="BM14" s="104"/>
      <c r="BN14" s="100">
        <v>3.9701222272521508</v>
      </c>
      <c r="BO14" s="109"/>
      <c r="BP14" s="107">
        <v>989</v>
      </c>
      <c r="BQ14" s="107">
        <v>0</v>
      </c>
      <c r="BR14" s="101">
        <v>529</v>
      </c>
      <c r="BS14" s="104"/>
      <c r="BT14" s="104">
        <v>460</v>
      </c>
      <c r="BU14" s="109"/>
      <c r="BV14" s="105">
        <v>529</v>
      </c>
      <c r="BW14" s="143"/>
      <c r="BX14" s="104">
        <v>452</v>
      </c>
      <c r="BY14" s="109"/>
      <c r="BZ14" s="105">
        <v>0</v>
      </c>
      <c r="CA14" s="104"/>
      <c r="CB14" s="104">
        <v>8</v>
      </c>
      <c r="CC14" s="144"/>
      <c r="CD14" s="119">
        <v>6.0319270239452676</v>
      </c>
      <c r="CE14" s="124"/>
      <c r="CF14" s="125">
        <v>469.3</v>
      </c>
      <c r="CG14" s="105"/>
      <c r="CH14" s="126">
        <v>5.3573059360730602</v>
      </c>
      <c r="CI14" s="109"/>
      <c r="CJ14" s="101">
        <v>3674</v>
      </c>
      <c r="CK14" s="102"/>
      <c r="CL14" s="107">
        <v>1858</v>
      </c>
      <c r="CM14" s="120"/>
      <c r="CN14" s="127">
        <v>1816</v>
      </c>
      <c r="CO14" s="120"/>
      <c r="CP14" s="107">
        <v>1858</v>
      </c>
      <c r="CQ14" s="104"/>
      <c r="CR14" s="104">
        <v>1755</v>
      </c>
      <c r="CS14" s="118"/>
      <c r="CT14" s="107">
        <v>0</v>
      </c>
      <c r="CU14" s="104"/>
      <c r="CV14" s="104">
        <v>61</v>
      </c>
      <c r="CW14" s="109"/>
      <c r="CX14" s="107">
        <v>3.9590880034093328</v>
      </c>
      <c r="CY14" s="145"/>
      <c r="CZ14" s="129">
        <f t="shared" si="0"/>
        <v>249.10000000000002</v>
      </c>
      <c r="DA14" s="130">
        <f t="shared" si="0"/>
        <v>0</v>
      </c>
      <c r="DB14" s="131">
        <f t="shared" ref="DB14:DC17" si="16">(CZ14/4343)*100</f>
        <v>5.735666589914806</v>
      </c>
      <c r="DC14" s="132">
        <f t="shared" si="16"/>
        <v>0</v>
      </c>
      <c r="DD14" s="107">
        <f t="shared" si="1"/>
        <v>530</v>
      </c>
      <c r="DE14" s="105">
        <f t="shared" si="1"/>
        <v>0</v>
      </c>
      <c r="DF14" s="105">
        <f t="shared" si="1"/>
        <v>532</v>
      </c>
      <c r="DG14" s="119">
        <f t="shared" si="1"/>
        <v>0</v>
      </c>
      <c r="DH14" s="107">
        <f t="shared" si="1"/>
        <v>530</v>
      </c>
      <c r="DI14" s="104">
        <f t="shared" si="1"/>
        <v>0</v>
      </c>
      <c r="DJ14" s="104">
        <f t="shared" si="1"/>
        <v>493</v>
      </c>
      <c r="DK14" s="104">
        <f t="shared" si="1"/>
        <v>0</v>
      </c>
      <c r="DL14" s="107">
        <f t="shared" si="1"/>
        <v>0</v>
      </c>
      <c r="DM14" s="104">
        <f t="shared" si="1"/>
        <v>0</v>
      </c>
      <c r="DN14" s="104">
        <f t="shared" si="1"/>
        <v>39</v>
      </c>
      <c r="DO14" s="118">
        <f t="shared" si="1"/>
        <v>0</v>
      </c>
      <c r="DP14" s="107">
        <f>ROUND((DD14/CZ14),0)</f>
        <v>2</v>
      </c>
      <c r="DQ14" s="113" t="e">
        <f t="shared" ref="DQ14:DQ17" si="17">ROUND((DE14/DA14),0)</f>
        <v>#DIV/0!</v>
      </c>
      <c r="DR14" s="133">
        <f t="shared" ref="DR14:DR77" si="18">CZ14-DA14</f>
        <v>249.10000000000002</v>
      </c>
      <c r="DS14" s="134">
        <f t="shared" si="2"/>
        <v>100</v>
      </c>
      <c r="DT14" s="117">
        <f t="shared" si="3"/>
        <v>1062</v>
      </c>
      <c r="DU14" s="134">
        <f t="shared" si="4"/>
        <v>100</v>
      </c>
      <c r="DV14" s="117">
        <f t="shared" si="5"/>
        <v>530</v>
      </c>
      <c r="DW14" s="135">
        <f t="shared" si="6"/>
        <v>100</v>
      </c>
      <c r="DX14" s="127">
        <f t="shared" si="7"/>
        <v>532</v>
      </c>
      <c r="DY14" s="134">
        <f t="shared" si="8"/>
        <v>100</v>
      </c>
      <c r="DZ14" s="117">
        <f t="shared" si="9"/>
        <v>530</v>
      </c>
      <c r="EA14" s="135">
        <f t="shared" si="10"/>
        <v>100</v>
      </c>
      <c r="EB14" s="127">
        <f t="shared" si="11"/>
        <v>493</v>
      </c>
      <c r="EC14" s="134">
        <f t="shared" si="12"/>
        <v>100</v>
      </c>
      <c r="ED14" s="117">
        <f t="shared" si="13"/>
        <v>0</v>
      </c>
      <c r="EE14" s="136">
        <v>0</v>
      </c>
      <c r="EF14" s="127">
        <f t="shared" si="14"/>
        <v>39</v>
      </c>
      <c r="EG14" s="136">
        <f t="shared" si="15"/>
        <v>100</v>
      </c>
      <c r="EH14" s="137" t="e">
        <f t="shared" ref="EH14:EH77" si="19">DP14-DQ14</f>
        <v>#DIV/0!</v>
      </c>
      <c r="EI14" s="138" t="e">
        <f t="shared" ref="EI14:EI76" si="20">ABS(EH14/DP14)*100</f>
        <v>#DIV/0!</v>
      </c>
    </row>
    <row r="15" spans="1:140" ht="15.75" customHeight="1" x14ac:dyDescent="0.25">
      <c r="A15" s="775"/>
      <c r="B15" s="97"/>
      <c r="C15" s="98" t="s">
        <v>43</v>
      </c>
      <c r="D15" s="99">
        <v>81.099999999999994</v>
      </c>
      <c r="E15" s="100"/>
      <c r="F15" s="100">
        <v>3.7563686892079664</v>
      </c>
      <c r="G15" s="100"/>
      <c r="H15" s="103">
        <v>321</v>
      </c>
      <c r="I15" s="109"/>
      <c r="J15" s="101">
        <v>163</v>
      </c>
      <c r="K15" s="127"/>
      <c r="L15" s="105">
        <v>158</v>
      </c>
      <c r="M15" s="106"/>
      <c r="N15" s="107">
        <v>163</v>
      </c>
      <c r="O15" s="140"/>
      <c r="P15" s="104">
        <v>142</v>
      </c>
      <c r="Q15" s="109"/>
      <c r="R15" s="107">
        <v>0</v>
      </c>
      <c r="S15" s="104"/>
      <c r="T15" s="104">
        <v>16</v>
      </c>
      <c r="U15" s="141"/>
      <c r="V15" s="105">
        <v>2</v>
      </c>
      <c r="W15" s="105"/>
      <c r="X15" s="111">
        <v>80.3</v>
      </c>
      <c r="Y15" s="112"/>
      <c r="Z15" s="100">
        <v>3.676739926739927</v>
      </c>
      <c r="AA15" s="100"/>
      <c r="AB15" s="103">
        <v>372</v>
      </c>
      <c r="AC15" s="109"/>
      <c r="AD15" s="101">
        <v>179</v>
      </c>
      <c r="AE15" s="127"/>
      <c r="AF15" s="105">
        <v>193</v>
      </c>
      <c r="AG15" s="106"/>
      <c r="AH15" s="107">
        <v>179</v>
      </c>
      <c r="AI15" s="140"/>
      <c r="AJ15" s="104">
        <v>183</v>
      </c>
      <c r="AK15" s="109"/>
      <c r="AL15" s="107">
        <v>0</v>
      </c>
      <c r="AM15" s="104"/>
      <c r="AN15" s="104">
        <v>10</v>
      </c>
      <c r="AO15" s="141"/>
      <c r="AP15" s="105">
        <v>2.2291407222914073</v>
      </c>
      <c r="AQ15" s="113"/>
      <c r="AR15" s="114">
        <v>82.9</v>
      </c>
      <c r="AS15" s="115"/>
      <c r="AT15" s="115">
        <v>3.7545289855072466</v>
      </c>
      <c r="AU15" s="116"/>
      <c r="AV15" s="117">
        <v>1002</v>
      </c>
      <c r="AW15" s="117"/>
      <c r="AX15" s="103">
        <v>493</v>
      </c>
      <c r="AY15" s="118"/>
      <c r="AZ15" s="104">
        <v>509</v>
      </c>
      <c r="BA15" s="118"/>
      <c r="BB15" s="101">
        <v>493</v>
      </c>
      <c r="BC15" s="140"/>
      <c r="BD15" s="104">
        <v>500</v>
      </c>
      <c r="BE15" s="102"/>
      <c r="BF15" s="142">
        <v>0</v>
      </c>
      <c r="BG15" s="120"/>
      <c r="BH15" s="120">
        <v>9</v>
      </c>
      <c r="BI15" s="141"/>
      <c r="BJ15" s="120">
        <v>5.9469240048250898</v>
      </c>
      <c r="BK15" s="121"/>
      <c r="BL15" s="111">
        <v>84.6</v>
      </c>
      <c r="BM15" s="104"/>
      <c r="BN15" s="100">
        <v>3.8297872340425529</v>
      </c>
      <c r="BO15" s="109"/>
      <c r="BP15" s="107">
        <v>941</v>
      </c>
      <c r="BQ15" s="107">
        <v>0</v>
      </c>
      <c r="BR15" s="101">
        <v>503</v>
      </c>
      <c r="BS15" s="104"/>
      <c r="BT15" s="104">
        <v>438</v>
      </c>
      <c r="BU15" s="109"/>
      <c r="BV15" s="105">
        <v>503</v>
      </c>
      <c r="BW15" s="143"/>
      <c r="BX15" s="104">
        <v>430</v>
      </c>
      <c r="BY15" s="109"/>
      <c r="BZ15" s="105">
        <v>0</v>
      </c>
      <c r="CA15" s="104"/>
      <c r="CB15" s="104">
        <v>8</v>
      </c>
      <c r="CC15" s="144"/>
      <c r="CD15" s="119">
        <v>5.9456264775413716</v>
      </c>
      <c r="CE15" s="124"/>
      <c r="CF15" s="125">
        <v>328.9</v>
      </c>
      <c r="CG15" s="105"/>
      <c r="CH15" s="126">
        <v>3.7545662100456614</v>
      </c>
      <c r="CI15" s="109"/>
      <c r="CJ15" s="101">
        <v>2636</v>
      </c>
      <c r="CK15" s="102"/>
      <c r="CL15" s="107">
        <v>1338</v>
      </c>
      <c r="CM15" s="120"/>
      <c r="CN15" s="127">
        <v>1298</v>
      </c>
      <c r="CO15" s="120"/>
      <c r="CP15" s="107">
        <v>1338</v>
      </c>
      <c r="CQ15" s="104"/>
      <c r="CR15" s="104">
        <v>1255</v>
      </c>
      <c r="CS15" s="118"/>
      <c r="CT15" s="107">
        <v>0</v>
      </c>
      <c r="CU15" s="104"/>
      <c r="CV15" s="104">
        <v>43</v>
      </c>
      <c r="CW15" s="109"/>
      <c r="CX15" s="107">
        <v>4.0681058072362424</v>
      </c>
      <c r="CY15" s="146"/>
      <c r="CZ15" s="129">
        <f t="shared" si="0"/>
        <v>161.39999999999998</v>
      </c>
      <c r="DA15" s="130">
        <f t="shared" si="0"/>
        <v>0</v>
      </c>
      <c r="DB15" s="131">
        <f t="shared" si="16"/>
        <v>3.7163251208841808</v>
      </c>
      <c r="DC15" s="132">
        <f t="shared" si="16"/>
        <v>0</v>
      </c>
      <c r="DD15" s="107">
        <f t="shared" si="1"/>
        <v>342</v>
      </c>
      <c r="DE15" s="105">
        <f t="shared" si="1"/>
        <v>0</v>
      </c>
      <c r="DF15" s="105">
        <f t="shared" si="1"/>
        <v>351</v>
      </c>
      <c r="DG15" s="119">
        <f t="shared" si="1"/>
        <v>0</v>
      </c>
      <c r="DH15" s="107">
        <f t="shared" si="1"/>
        <v>342</v>
      </c>
      <c r="DI15" s="104">
        <f t="shared" si="1"/>
        <v>0</v>
      </c>
      <c r="DJ15" s="104">
        <f t="shared" si="1"/>
        <v>325</v>
      </c>
      <c r="DK15" s="104">
        <f t="shared" si="1"/>
        <v>0</v>
      </c>
      <c r="DL15" s="107">
        <f t="shared" si="1"/>
        <v>0</v>
      </c>
      <c r="DM15" s="104">
        <f t="shared" si="1"/>
        <v>0</v>
      </c>
      <c r="DN15" s="104">
        <f t="shared" si="1"/>
        <v>26</v>
      </c>
      <c r="DO15" s="118">
        <f t="shared" si="1"/>
        <v>0</v>
      </c>
      <c r="DP15" s="107">
        <f t="shared" ref="DP15:DP17" si="21">ROUND((DD15/CZ15),0)</f>
        <v>2</v>
      </c>
      <c r="DQ15" s="113" t="e">
        <f t="shared" si="17"/>
        <v>#DIV/0!</v>
      </c>
      <c r="DR15" s="133">
        <f t="shared" si="18"/>
        <v>161.39999999999998</v>
      </c>
      <c r="DS15" s="134">
        <f t="shared" si="2"/>
        <v>100</v>
      </c>
      <c r="DT15" s="117">
        <f t="shared" si="3"/>
        <v>693</v>
      </c>
      <c r="DU15" s="134">
        <f t="shared" si="4"/>
        <v>100</v>
      </c>
      <c r="DV15" s="117">
        <f t="shared" si="5"/>
        <v>342</v>
      </c>
      <c r="DW15" s="135">
        <f t="shared" si="6"/>
        <v>100</v>
      </c>
      <c r="DX15" s="127">
        <f t="shared" si="7"/>
        <v>351</v>
      </c>
      <c r="DY15" s="134">
        <f t="shared" si="8"/>
        <v>100</v>
      </c>
      <c r="DZ15" s="117">
        <f t="shared" si="9"/>
        <v>342</v>
      </c>
      <c r="EA15" s="135">
        <f t="shared" si="10"/>
        <v>100</v>
      </c>
      <c r="EB15" s="127">
        <f t="shared" si="11"/>
        <v>325</v>
      </c>
      <c r="EC15" s="134">
        <f t="shared" si="12"/>
        <v>100</v>
      </c>
      <c r="ED15" s="117">
        <f t="shared" si="13"/>
        <v>0</v>
      </c>
      <c r="EE15" s="136">
        <v>0</v>
      </c>
      <c r="EF15" s="127">
        <f t="shared" si="14"/>
        <v>26</v>
      </c>
      <c r="EG15" s="136">
        <f t="shared" si="15"/>
        <v>100</v>
      </c>
      <c r="EH15" s="137" t="e">
        <f t="shared" si="19"/>
        <v>#DIV/0!</v>
      </c>
      <c r="EI15" s="138" t="e">
        <f t="shared" si="20"/>
        <v>#DIV/0!</v>
      </c>
    </row>
    <row r="16" spans="1:140" ht="15.75" customHeight="1" x14ac:dyDescent="0.25">
      <c r="A16" s="775"/>
      <c r="B16" s="97"/>
      <c r="C16" s="98" t="s">
        <v>44</v>
      </c>
      <c r="D16" s="99">
        <v>201.5</v>
      </c>
      <c r="E16" s="100"/>
      <c r="F16" s="100">
        <v>9.3330245484020384</v>
      </c>
      <c r="G16" s="100"/>
      <c r="H16" s="103">
        <v>137814</v>
      </c>
      <c r="I16" s="109"/>
      <c r="J16" s="101">
        <v>75827</v>
      </c>
      <c r="K16" s="127"/>
      <c r="L16" s="105">
        <v>61987</v>
      </c>
      <c r="M16" s="106"/>
      <c r="N16" s="107">
        <v>70895</v>
      </c>
      <c r="O16" s="140"/>
      <c r="P16" s="104">
        <v>54645</v>
      </c>
      <c r="Q16" s="109"/>
      <c r="R16" s="107">
        <v>4932</v>
      </c>
      <c r="S16" s="104"/>
      <c r="T16" s="104">
        <v>7342</v>
      </c>
      <c r="U16" s="141"/>
      <c r="V16" s="105">
        <v>376</v>
      </c>
      <c r="W16" s="105"/>
      <c r="X16" s="111">
        <v>204.7</v>
      </c>
      <c r="Y16" s="112"/>
      <c r="Z16" s="100">
        <v>9.3727106227106223</v>
      </c>
      <c r="AA16" s="100"/>
      <c r="AB16" s="103">
        <v>149967</v>
      </c>
      <c r="AC16" s="109"/>
      <c r="AD16" s="101">
        <v>77418</v>
      </c>
      <c r="AE16" s="127"/>
      <c r="AF16" s="105">
        <v>72549</v>
      </c>
      <c r="AG16" s="106"/>
      <c r="AH16" s="107">
        <v>71924</v>
      </c>
      <c r="AI16" s="140"/>
      <c r="AJ16" s="104">
        <v>68413</v>
      </c>
      <c r="AK16" s="109"/>
      <c r="AL16" s="107">
        <v>5494</v>
      </c>
      <c r="AM16" s="104"/>
      <c r="AN16" s="104">
        <v>4136</v>
      </c>
      <c r="AO16" s="141"/>
      <c r="AP16" s="105">
        <v>378.20224719101128</v>
      </c>
      <c r="AQ16" s="113"/>
      <c r="AR16" s="114">
        <v>193.8</v>
      </c>
      <c r="AS16" s="115"/>
      <c r="AT16" s="115">
        <v>8.7771739130434785</v>
      </c>
      <c r="AU16" s="116"/>
      <c r="AV16" s="117">
        <v>142061</v>
      </c>
      <c r="AW16" s="117"/>
      <c r="AX16" s="103">
        <v>69945</v>
      </c>
      <c r="AY16" s="118"/>
      <c r="AZ16" s="104">
        <v>72116</v>
      </c>
      <c r="BA16" s="118"/>
      <c r="BB16" s="101">
        <v>69945</v>
      </c>
      <c r="BC16" s="140"/>
      <c r="BD16" s="104">
        <v>70905</v>
      </c>
      <c r="BE16" s="102"/>
      <c r="BF16" s="142">
        <v>0</v>
      </c>
      <c r="BG16" s="120"/>
      <c r="BH16" s="120">
        <v>1211</v>
      </c>
      <c r="BI16" s="141"/>
      <c r="BJ16" s="120">
        <v>360.91331269349843</v>
      </c>
      <c r="BK16" s="121"/>
      <c r="BL16" s="111">
        <v>198.1</v>
      </c>
      <c r="BM16" s="104"/>
      <c r="BN16" s="100">
        <v>8.9678587596197374</v>
      </c>
      <c r="BO16" s="109"/>
      <c r="BP16" s="107">
        <v>145582</v>
      </c>
      <c r="BQ16" s="107">
        <v>0</v>
      </c>
      <c r="BR16" s="101">
        <v>77854</v>
      </c>
      <c r="BS16" s="104"/>
      <c r="BT16" s="104">
        <v>67728</v>
      </c>
      <c r="BU16" s="109"/>
      <c r="BV16" s="105">
        <v>77854</v>
      </c>
      <c r="BW16" s="143"/>
      <c r="BX16" s="104">
        <v>66556</v>
      </c>
      <c r="BY16" s="109"/>
      <c r="BZ16" s="105">
        <v>0</v>
      </c>
      <c r="CA16" s="104"/>
      <c r="CB16" s="104">
        <v>1172</v>
      </c>
      <c r="CC16" s="144"/>
      <c r="CD16" s="119">
        <v>393.00353356890463</v>
      </c>
      <c r="CE16" s="124"/>
      <c r="CF16" s="125">
        <v>798.1</v>
      </c>
      <c r="CG16" s="105"/>
      <c r="CH16" s="126">
        <v>9.1107305936073057</v>
      </c>
      <c r="CI16" s="109"/>
      <c r="CJ16" s="101">
        <v>575424</v>
      </c>
      <c r="CK16" s="102"/>
      <c r="CL16" s="107">
        <v>301044</v>
      </c>
      <c r="CM16" s="120"/>
      <c r="CN16" s="127">
        <v>274380</v>
      </c>
      <c r="CO16" s="120"/>
      <c r="CP16" s="107">
        <v>290618</v>
      </c>
      <c r="CQ16" s="104"/>
      <c r="CR16" s="104">
        <v>260519</v>
      </c>
      <c r="CS16" s="118"/>
      <c r="CT16" s="107">
        <v>10426</v>
      </c>
      <c r="CU16" s="104"/>
      <c r="CV16" s="104">
        <v>13861</v>
      </c>
      <c r="CW16" s="109"/>
      <c r="CX16" s="107">
        <v>377.20085202355591</v>
      </c>
      <c r="CY16" s="146"/>
      <c r="CZ16" s="129">
        <f t="shared" si="0"/>
        <v>406.2</v>
      </c>
      <c r="DA16" s="130">
        <f t="shared" si="0"/>
        <v>0</v>
      </c>
      <c r="DB16" s="131">
        <f t="shared" si="16"/>
        <v>9.3529818098088864</v>
      </c>
      <c r="DC16" s="132">
        <f t="shared" si="16"/>
        <v>0</v>
      </c>
      <c r="DD16" s="107">
        <f t="shared" si="1"/>
        <v>153245</v>
      </c>
      <c r="DE16" s="105">
        <f t="shared" si="1"/>
        <v>0</v>
      </c>
      <c r="DF16" s="105">
        <f t="shared" si="1"/>
        <v>134536</v>
      </c>
      <c r="DG16" s="119">
        <f t="shared" si="1"/>
        <v>0</v>
      </c>
      <c r="DH16" s="107">
        <f t="shared" si="1"/>
        <v>142819</v>
      </c>
      <c r="DI16" s="104">
        <f t="shared" si="1"/>
        <v>0</v>
      </c>
      <c r="DJ16" s="104">
        <f t="shared" si="1"/>
        <v>123058</v>
      </c>
      <c r="DK16" s="104">
        <f t="shared" si="1"/>
        <v>0</v>
      </c>
      <c r="DL16" s="107">
        <f t="shared" si="1"/>
        <v>10426</v>
      </c>
      <c r="DM16" s="104">
        <f t="shared" si="1"/>
        <v>0</v>
      </c>
      <c r="DN16" s="104">
        <f t="shared" si="1"/>
        <v>11478</v>
      </c>
      <c r="DO16" s="118">
        <f t="shared" si="1"/>
        <v>0</v>
      </c>
      <c r="DP16" s="107">
        <f t="shared" si="21"/>
        <v>377</v>
      </c>
      <c r="DQ16" s="113" t="e">
        <f t="shared" si="17"/>
        <v>#DIV/0!</v>
      </c>
      <c r="DR16" s="133">
        <f t="shared" si="18"/>
        <v>406.2</v>
      </c>
      <c r="DS16" s="134">
        <f t="shared" si="2"/>
        <v>100</v>
      </c>
      <c r="DT16" s="117">
        <f t="shared" si="3"/>
        <v>287781</v>
      </c>
      <c r="DU16" s="134">
        <f t="shared" si="4"/>
        <v>100</v>
      </c>
      <c r="DV16" s="117">
        <f t="shared" si="5"/>
        <v>153245</v>
      </c>
      <c r="DW16" s="135">
        <f t="shared" si="6"/>
        <v>100</v>
      </c>
      <c r="DX16" s="127">
        <f t="shared" si="7"/>
        <v>134536</v>
      </c>
      <c r="DY16" s="134">
        <f t="shared" si="8"/>
        <v>100</v>
      </c>
      <c r="DZ16" s="117">
        <f t="shared" si="9"/>
        <v>142819</v>
      </c>
      <c r="EA16" s="135">
        <f t="shared" si="10"/>
        <v>100</v>
      </c>
      <c r="EB16" s="127">
        <f t="shared" si="11"/>
        <v>123058</v>
      </c>
      <c r="EC16" s="134">
        <f t="shared" si="12"/>
        <v>100</v>
      </c>
      <c r="ED16" s="117">
        <f t="shared" si="13"/>
        <v>10426</v>
      </c>
      <c r="EE16" s="136">
        <v>0</v>
      </c>
      <c r="EF16" s="127">
        <f t="shared" si="14"/>
        <v>11478</v>
      </c>
      <c r="EG16" s="136">
        <f t="shared" si="15"/>
        <v>100</v>
      </c>
      <c r="EH16" s="137" t="e">
        <f t="shared" si="19"/>
        <v>#DIV/0!</v>
      </c>
      <c r="EI16" s="138" t="e">
        <f t="shared" si="20"/>
        <v>#DIV/0!</v>
      </c>
    </row>
    <row r="17" spans="1:139" ht="15.75" customHeight="1" x14ac:dyDescent="0.25">
      <c r="A17" s="775"/>
      <c r="B17" s="97"/>
      <c r="C17" s="98" t="s">
        <v>45</v>
      </c>
      <c r="D17" s="99">
        <v>106.1</v>
      </c>
      <c r="E17" s="100"/>
      <c r="F17" s="100">
        <v>4.9143121815655393</v>
      </c>
      <c r="G17" s="100"/>
      <c r="H17" s="101">
        <v>0</v>
      </c>
      <c r="I17" s="102"/>
      <c r="J17" s="101">
        <v>0</v>
      </c>
      <c r="K17" s="127"/>
      <c r="L17" s="105">
        <v>0</v>
      </c>
      <c r="M17" s="106"/>
      <c r="N17" s="107">
        <v>0</v>
      </c>
      <c r="O17" s="140"/>
      <c r="P17" s="104">
        <v>0</v>
      </c>
      <c r="Q17" s="109"/>
      <c r="R17" s="107">
        <v>0</v>
      </c>
      <c r="S17" s="104"/>
      <c r="T17" s="104">
        <v>0</v>
      </c>
      <c r="U17" s="141"/>
      <c r="V17" s="105">
        <v>0</v>
      </c>
      <c r="W17" s="105"/>
      <c r="X17" s="111">
        <v>168.7</v>
      </c>
      <c r="Y17" s="112"/>
      <c r="Z17" s="100">
        <v>7.7243589743589736</v>
      </c>
      <c r="AA17" s="100"/>
      <c r="AB17" s="101">
        <v>0</v>
      </c>
      <c r="AC17" s="102"/>
      <c r="AD17" s="101">
        <v>0</v>
      </c>
      <c r="AE17" s="127"/>
      <c r="AF17" s="105">
        <v>0</v>
      </c>
      <c r="AG17" s="106"/>
      <c r="AH17" s="107">
        <v>0</v>
      </c>
      <c r="AI17" s="140"/>
      <c r="AJ17" s="104">
        <v>0</v>
      </c>
      <c r="AK17" s="109"/>
      <c r="AL17" s="107">
        <v>0</v>
      </c>
      <c r="AM17" s="104"/>
      <c r="AN17" s="104">
        <v>0</v>
      </c>
      <c r="AO17" s="141"/>
      <c r="AP17" s="105">
        <v>0</v>
      </c>
      <c r="AQ17" s="113"/>
      <c r="AR17" s="114">
        <v>171.8</v>
      </c>
      <c r="AS17" s="115"/>
      <c r="AT17" s="115">
        <v>7.7807971014492754</v>
      </c>
      <c r="AU17" s="116"/>
      <c r="AV17" s="117">
        <v>0</v>
      </c>
      <c r="AW17" s="117"/>
      <c r="AX17" s="103">
        <v>0</v>
      </c>
      <c r="AY17" s="118"/>
      <c r="AZ17" s="104">
        <v>0</v>
      </c>
      <c r="BA17" s="118"/>
      <c r="BB17" s="101">
        <v>0</v>
      </c>
      <c r="BC17" s="140"/>
      <c r="BD17" s="104">
        <v>0</v>
      </c>
      <c r="BE17" s="102"/>
      <c r="BF17" s="142">
        <v>0</v>
      </c>
      <c r="BG17" s="120"/>
      <c r="BH17" s="120">
        <v>0</v>
      </c>
      <c r="BI17" s="141"/>
      <c r="BJ17" s="120">
        <v>0</v>
      </c>
      <c r="BK17" s="121"/>
      <c r="BL17" s="111">
        <v>162.1</v>
      </c>
      <c r="BM17" s="104"/>
      <c r="BN17" s="100">
        <v>7.3381620642824803</v>
      </c>
      <c r="BO17" s="109"/>
      <c r="BP17" s="147">
        <v>0</v>
      </c>
      <c r="BQ17" s="147">
        <v>0</v>
      </c>
      <c r="BR17" s="101">
        <v>0</v>
      </c>
      <c r="BS17" s="104"/>
      <c r="BT17" s="104">
        <v>0</v>
      </c>
      <c r="BU17" s="109"/>
      <c r="BV17" s="105">
        <v>0</v>
      </c>
      <c r="BW17" s="143"/>
      <c r="BX17" s="104">
        <v>0</v>
      </c>
      <c r="BY17" s="109"/>
      <c r="BZ17" s="105">
        <v>0</v>
      </c>
      <c r="CA17" s="104"/>
      <c r="CB17" s="104">
        <v>0</v>
      </c>
      <c r="CC17" s="144"/>
      <c r="CD17" s="119">
        <v>0</v>
      </c>
      <c r="CE17" s="124"/>
      <c r="CF17" s="125">
        <v>608.69999999999993</v>
      </c>
      <c r="CG17" s="105"/>
      <c r="CH17" s="126">
        <v>6.9486301369863002</v>
      </c>
      <c r="CI17" s="109"/>
      <c r="CJ17" s="101">
        <v>0</v>
      </c>
      <c r="CK17" s="102"/>
      <c r="CL17" s="107">
        <v>0</v>
      </c>
      <c r="CM17" s="120"/>
      <c r="CN17" s="127">
        <v>0</v>
      </c>
      <c r="CO17" s="120"/>
      <c r="CP17" s="107">
        <v>0</v>
      </c>
      <c r="CQ17" s="104"/>
      <c r="CR17" s="104">
        <v>0</v>
      </c>
      <c r="CS17" s="118"/>
      <c r="CT17" s="107">
        <v>0</v>
      </c>
      <c r="CU17" s="104"/>
      <c r="CV17" s="104">
        <v>0</v>
      </c>
      <c r="CW17" s="109"/>
      <c r="CX17" s="107">
        <v>0</v>
      </c>
      <c r="CY17" s="146"/>
      <c r="CZ17" s="129">
        <f t="shared" si="0"/>
        <v>274.79999999999995</v>
      </c>
      <c r="DA17" s="130">
        <f t="shared" si="0"/>
        <v>0</v>
      </c>
      <c r="DB17" s="131">
        <f t="shared" si="16"/>
        <v>6.3274234400184186</v>
      </c>
      <c r="DC17" s="132">
        <f t="shared" si="16"/>
        <v>0</v>
      </c>
      <c r="DD17" s="107">
        <f t="shared" si="1"/>
        <v>0</v>
      </c>
      <c r="DE17" s="105">
        <f t="shared" si="1"/>
        <v>0</v>
      </c>
      <c r="DF17" s="105">
        <f t="shared" si="1"/>
        <v>0</v>
      </c>
      <c r="DG17" s="119">
        <f t="shared" si="1"/>
        <v>0</v>
      </c>
      <c r="DH17" s="107">
        <f t="shared" si="1"/>
        <v>0</v>
      </c>
      <c r="DI17" s="104">
        <f t="shared" si="1"/>
        <v>0</v>
      </c>
      <c r="DJ17" s="104">
        <f t="shared" si="1"/>
        <v>0</v>
      </c>
      <c r="DK17" s="104">
        <f t="shared" si="1"/>
        <v>0</v>
      </c>
      <c r="DL17" s="107">
        <f t="shared" si="1"/>
        <v>0</v>
      </c>
      <c r="DM17" s="104">
        <f t="shared" si="1"/>
        <v>0</v>
      </c>
      <c r="DN17" s="104">
        <f t="shared" si="1"/>
        <v>0</v>
      </c>
      <c r="DO17" s="118">
        <f t="shared" si="1"/>
        <v>0</v>
      </c>
      <c r="DP17" s="107">
        <f t="shared" si="21"/>
        <v>0</v>
      </c>
      <c r="DQ17" s="113" t="e">
        <f t="shared" si="17"/>
        <v>#DIV/0!</v>
      </c>
      <c r="DR17" s="133">
        <f t="shared" si="18"/>
        <v>274.79999999999995</v>
      </c>
      <c r="DS17" s="134">
        <f t="shared" si="2"/>
        <v>100</v>
      </c>
      <c r="DT17" s="117">
        <f t="shared" si="3"/>
        <v>0</v>
      </c>
      <c r="DU17" s="134" t="e">
        <f t="shared" si="4"/>
        <v>#DIV/0!</v>
      </c>
      <c r="DV17" s="117">
        <f t="shared" si="5"/>
        <v>0</v>
      </c>
      <c r="DW17" s="135" t="e">
        <f t="shared" si="6"/>
        <v>#DIV/0!</v>
      </c>
      <c r="DX17" s="127">
        <f t="shared" si="7"/>
        <v>0</v>
      </c>
      <c r="DY17" s="134" t="e">
        <f t="shared" si="8"/>
        <v>#DIV/0!</v>
      </c>
      <c r="DZ17" s="117">
        <f t="shared" si="9"/>
        <v>0</v>
      </c>
      <c r="EA17" s="135" t="e">
        <f t="shared" si="10"/>
        <v>#DIV/0!</v>
      </c>
      <c r="EB17" s="127">
        <f t="shared" si="11"/>
        <v>0</v>
      </c>
      <c r="EC17" s="134" t="e">
        <f t="shared" si="12"/>
        <v>#DIV/0!</v>
      </c>
      <c r="ED17" s="117">
        <f t="shared" si="13"/>
        <v>0</v>
      </c>
      <c r="EE17" s="136">
        <v>0</v>
      </c>
      <c r="EF17" s="127">
        <f t="shared" si="14"/>
        <v>0</v>
      </c>
      <c r="EG17" s="136" t="e">
        <f t="shared" si="15"/>
        <v>#DIV/0!</v>
      </c>
      <c r="EH17" s="137" t="e">
        <f>DP17-DQ17</f>
        <v>#DIV/0!</v>
      </c>
      <c r="EI17" s="138" t="e">
        <f>ABS(EH17/DP17)*100</f>
        <v>#DIV/0!</v>
      </c>
    </row>
    <row r="18" spans="1:139" s="180" customFormat="1" ht="26.25" customHeight="1" x14ac:dyDescent="0.25">
      <c r="A18" s="775"/>
      <c r="B18" s="148" t="s">
        <v>46</v>
      </c>
      <c r="C18" s="149"/>
      <c r="D18" s="150">
        <v>1209.8</v>
      </c>
      <c r="E18" s="151"/>
      <c r="F18" s="151">
        <v>11.125723061643017</v>
      </c>
      <c r="G18" s="151"/>
      <c r="H18" s="152">
        <v>482986</v>
      </c>
      <c r="I18" s="153"/>
      <c r="J18" s="152">
        <v>262946</v>
      </c>
      <c r="K18" s="93"/>
      <c r="L18" s="86">
        <v>220040</v>
      </c>
      <c r="M18" s="154"/>
      <c r="N18" s="155">
        <v>253455</v>
      </c>
      <c r="O18" s="156"/>
      <c r="P18" s="156">
        <v>194582</v>
      </c>
      <c r="Q18" s="157"/>
      <c r="R18" s="155">
        <v>9491</v>
      </c>
      <c r="S18" s="156"/>
      <c r="T18" s="156">
        <v>25458</v>
      </c>
      <c r="U18" s="157"/>
      <c r="V18" s="158">
        <v>217</v>
      </c>
      <c r="W18" s="158"/>
      <c r="X18" s="159">
        <v>1196.9000000000001</v>
      </c>
      <c r="Y18" s="160"/>
      <c r="Z18" s="151">
        <v>10.905595393208262</v>
      </c>
      <c r="AA18" s="151"/>
      <c r="AB18" s="152">
        <v>531650</v>
      </c>
      <c r="AC18" s="153"/>
      <c r="AD18" s="152">
        <v>271265</v>
      </c>
      <c r="AE18" s="93"/>
      <c r="AF18" s="86">
        <v>260385</v>
      </c>
      <c r="AG18" s="154"/>
      <c r="AH18" s="155">
        <v>263908</v>
      </c>
      <c r="AI18" s="156"/>
      <c r="AJ18" s="156">
        <v>245847</v>
      </c>
      <c r="AK18" s="157"/>
      <c r="AL18" s="155">
        <v>7357</v>
      </c>
      <c r="AM18" s="156"/>
      <c r="AN18" s="156">
        <v>14538</v>
      </c>
      <c r="AO18" s="157"/>
      <c r="AP18" s="158">
        <v>226.63965243545826</v>
      </c>
      <c r="AQ18" s="161"/>
      <c r="AR18" s="162">
        <v>1143.3</v>
      </c>
      <c r="AS18" s="92"/>
      <c r="AT18" s="163">
        <v>10.315985130111525</v>
      </c>
      <c r="AU18" s="164"/>
      <c r="AV18" s="86">
        <v>503394</v>
      </c>
      <c r="AW18" s="86"/>
      <c r="AX18" s="152">
        <v>247849</v>
      </c>
      <c r="AY18" s="165"/>
      <c r="AZ18" s="93">
        <v>255545</v>
      </c>
      <c r="BA18" s="165"/>
      <c r="BB18" s="152">
        <v>247849</v>
      </c>
      <c r="BC18" s="156"/>
      <c r="BD18" s="156">
        <v>251252</v>
      </c>
      <c r="BE18" s="153"/>
      <c r="BF18" s="86">
        <v>0</v>
      </c>
      <c r="BG18" s="86"/>
      <c r="BH18" s="86">
        <v>4293</v>
      </c>
      <c r="BI18" s="157"/>
      <c r="BJ18" s="87">
        <v>216.78387124989067</v>
      </c>
      <c r="BK18" s="166"/>
      <c r="BL18" s="159">
        <v>1322.7</v>
      </c>
      <c r="BM18" s="156"/>
      <c r="BN18" s="151">
        <v>11.934709640163137</v>
      </c>
      <c r="BO18" s="157"/>
      <c r="BP18" s="167">
        <v>534562</v>
      </c>
      <c r="BQ18" s="167">
        <v>0</v>
      </c>
      <c r="BR18" s="152">
        <v>285873</v>
      </c>
      <c r="BS18" s="156"/>
      <c r="BT18" s="156">
        <v>248689</v>
      </c>
      <c r="BU18" s="157"/>
      <c r="BV18" s="158">
        <v>285873</v>
      </c>
      <c r="BW18" s="158"/>
      <c r="BX18" s="158">
        <v>244386</v>
      </c>
      <c r="BY18" s="157"/>
      <c r="BZ18" s="158">
        <v>0</v>
      </c>
      <c r="CA18" s="158"/>
      <c r="CB18" s="158">
        <v>4303</v>
      </c>
      <c r="CC18" s="168"/>
      <c r="CD18" s="169">
        <v>216.12837378090268</v>
      </c>
      <c r="CE18" s="170"/>
      <c r="CF18" s="82">
        <v>4872.7</v>
      </c>
      <c r="CG18" s="158"/>
      <c r="CH18" s="151">
        <v>11.057054099621727</v>
      </c>
      <c r="CI18" s="157"/>
      <c r="CJ18" s="152">
        <v>2052592</v>
      </c>
      <c r="CK18" s="153"/>
      <c r="CL18" s="155">
        <v>1067933</v>
      </c>
      <c r="CM18" s="165"/>
      <c r="CN18" s="93">
        <v>984659</v>
      </c>
      <c r="CO18" s="165"/>
      <c r="CP18" s="155">
        <v>1051085</v>
      </c>
      <c r="CQ18" s="156"/>
      <c r="CR18" s="156">
        <v>936067</v>
      </c>
      <c r="CS18" s="171"/>
      <c r="CT18" s="155">
        <v>16848</v>
      </c>
      <c r="CU18" s="156"/>
      <c r="CV18" s="156">
        <v>48592</v>
      </c>
      <c r="CW18" s="157"/>
      <c r="CX18" s="155">
        <v>219.16658115623781</v>
      </c>
      <c r="CY18" s="172"/>
      <c r="CZ18" s="173">
        <f t="shared" si="0"/>
        <v>2406.6999999999998</v>
      </c>
      <c r="DA18" s="174">
        <f t="shared" si="0"/>
        <v>0</v>
      </c>
      <c r="DB18" s="175" t="e">
        <f>(CZ18/#REF!)*100</f>
        <v>#REF!</v>
      </c>
      <c r="DC18" s="176" t="e">
        <f>(DA18/#REF!)*100</f>
        <v>#REF!</v>
      </c>
      <c r="DD18" s="155">
        <f t="shared" si="1"/>
        <v>534211</v>
      </c>
      <c r="DE18" s="158">
        <f t="shared" si="1"/>
        <v>0</v>
      </c>
      <c r="DF18" s="158">
        <f t="shared" si="1"/>
        <v>480425</v>
      </c>
      <c r="DG18" s="169">
        <f t="shared" si="1"/>
        <v>0</v>
      </c>
      <c r="DH18" s="155">
        <f t="shared" si="1"/>
        <v>517363</v>
      </c>
      <c r="DI18" s="156">
        <f t="shared" si="1"/>
        <v>0</v>
      </c>
      <c r="DJ18" s="156">
        <f t="shared" si="1"/>
        <v>440429</v>
      </c>
      <c r="DK18" s="156">
        <f t="shared" si="1"/>
        <v>0</v>
      </c>
      <c r="DL18" s="155">
        <f t="shared" si="1"/>
        <v>16848</v>
      </c>
      <c r="DM18" s="156">
        <f t="shared" si="1"/>
        <v>0</v>
      </c>
      <c r="DN18" s="156">
        <f t="shared" si="1"/>
        <v>39996</v>
      </c>
      <c r="DO18" s="171">
        <f t="shared" si="1"/>
        <v>0</v>
      </c>
      <c r="DP18" s="155">
        <f t="shared" ref="DP18:DQ63" si="22">DD18/CZ18</f>
        <v>221.9682552873229</v>
      </c>
      <c r="DQ18" s="161" t="e">
        <f t="shared" si="22"/>
        <v>#DIV/0!</v>
      </c>
      <c r="DR18" s="177">
        <f t="shared" si="18"/>
        <v>2406.6999999999998</v>
      </c>
      <c r="DS18" s="91">
        <f t="shared" si="2"/>
        <v>100</v>
      </c>
      <c r="DT18" s="86">
        <f t="shared" si="3"/>
        <v>1014636</v>
      </c>
      <c r="DU18" s="91">
        <f t="shared" si="4"/>
        <v>100</v>
      </c>
      <c r="DV18" s="86">
        <f t="shared" si="5"/>
        <v>534211</v>
      </c>
      <c r="DW18" s="92">
        <f t="shared" si="6"/>
        <v>100</v>
      </c>
      <c r="DX18" s="93">
        <f t="shared" si="7"/>
        <v>480425</v>
      </c>
      <c r="DY18" s="91">
        <f t="shared" si="8"/>
        <v>100</v>
      </c>
      <c r="DZ18" s="86">
        <f t="shared" si="9"/>
        <v>517363</v>
      </c>
      <c r="EA18" s="92">
        <f t="shared" si="10"/>
        <v>100</v>
      </c>
      <c r="EB18" s="93">
        <f t="shared" si="11"/>
        <v>440429</v>
      </c>
      <c r="EC18" s="91">
        <f t="shared" si="12"/>
        <v>100</v>
      </c>
      <c r="ED18" s="86">
        <f t="shared" si="13"/>
        <v>16848</v>
      </c>
      <c r="EE18" s="94">
        <v>0</v>
      </c>
      <c r="EF18" s="93">
        <f t="shared" si="14"/>
        <v>39996</v>
      </c>
      <c r="EG18" s="94">
        <f t="shared" si="15"/>
        <v>100</v>
      </c>
      <c r="EH18" s="178" t="e">
        <f t="shared" si="19"/>
        <v>#DIV/0!</v>
      </c>
      <c r="EI18" s="179" t="e">
        <f t="shared" si="20"/>
        <v>#DIV/0!</v>
      </c>
    </row>
    <row r="19" spans="1:139" s="139" customFormat="1" ht="15.75" customHeight="1" x14ac:dyDescent="0.25">
      <c r="A19" s="775"/>
      <c r="B19" s="97"/>
      <c r="C19" s="98" t="s">
        <v>41</v>
      </c>
      <c r="D19" s="99">
        <v>403.7</v>
      </c>
      <c r="E19" s="100"/>
      <c r="F19" s="100">
        <v>18.698471514590086</v>
      </c>
      <c r="G19" s="100"/>
      <c r="H19" s="103">
        <v>216968</v>
      </c>
      <c r="I19" s="109"/>
      <c r="J19" s="103">
        <v>119288</v>
      </c>
      <c r="K19" s="104"/>
      <c r="L19" s="105">
        <v>97680</v>
      </c>
      <c r="M19" s="106"/>
      <c r="N19" s="107">
        <v>113360</v>
      </c>
      <c r="O19" s="108"/>
      <c r="P19" s="104">
        <v>86131</v>
      </c>
      <c r="Q19" s="109"/>
      <c r="R19" s="107">
        <v>5928</v>
      </c>
      <c r="S19" s="104"/>
      <c r="T19" s="104">
        <v>11549</v>
      </c>
      <c r="U19" s="110"/>
      <c r="V19" s="105">
        <v>295</v>
      </c>
      <c r="W19" s="105"/>
      <c r="X19" s="111">
        <v>375.5</v>
      </c>
      <c r="Y19" s="112"/>
      <c r="Z19" s="100">
        <v>17.193223443223442</v>
      </c>
      <c r="AA19" s="100"/>
      <c r="AB19" s="103">
        <v>239771</v>
      </c>
      <c r="AC19" s="109"/>
      <c r="AD19" s="103">
        <v>123333</v>
      </c>
      <c r="AE19" s="104"/>
      <c r="AF19" s="105">
        <v>116438</v>
      </c>
      <c r="AG19" s="106"/>
      <c r="AH19" s="107">
        <v>118007</v>
      </c>
      <c r="AI19" s="108"/>
      <c r="AJ19" s="104">
        <v>109848</v>
      </c>
      <c r="AK19" s="109"/>
      <c r="AL19" s="107">
        <v>5326</v>
      </c>
      <c r="AM19" s="104"/>
      <c r="AN19" s="104">
        <v>6590</v>
      </c>
      <c r="AO19" s="110"/>
      <c r="AP19" s="105">
        <v>328.45006657789617</v>
      </c>
      <c r="AQ19" s="113"/>
      <c r="AR19" s="114">
        <v>379.4</v>
      </c>
      <c r="AS19" s="115"/>
      <c r="AT19" s="115">
        <v>17.182971014492754</v>
      </c>
      <c r="AU19" s="116"/>
      <c r="AV19" s="105">
        <v>204901</v>
      </c>
      <c r="AW19" s="105"/>
      <c r="AX19" s="103">
        <v>100885</v>
      </c>
      <c r="AY19" s="118"/>
      <c r="AZ19" s="104">
        <v>104016</v>
      </c>
      <c r="BA19" s="118"/>
      <c r="BB19" s="103">
        <v>100885</v>
      </c>
      <c r="BC19" s="108"/>
      <c r="BD19" s="104">
        <v>102269</v>
      </c>
      <c r="BE19" s="109"/>
      <c r="BF19" s="119">
        <v>0</v>
      </c>
      <c r="BG19" s="118"/>
      <c r="BH19" s="118">
        <v>1747</v>
      </c>
      <c r="BI19" s="110"/>
      <c r="BJ19" s="120">
        <v>265.90669478123357</v>
      </c>
      <c r="BK19" s="121"/>
      <c r="BL19" s="111">
        <v>400.90000000000003</v>
      </c>
      <c r="BM19" s="104"/>
      <c r="BN19" s="100">
        <v>18.148483476686287</v>
      </c>
      <c r="BO19" s="109"/>
      <c r="BP19" s="107">
        <v>241913</v>
      </c>
      <c r="BQ19" s="107">
        <v>0</v>
      </c>
      <c r="BR19" s="103">
        <v>128565</v>
      </c>
      <c r="BS19" s="104"/>
      <c r="BT19" s="104">
        <v>113348</v>
      </c>
      <c r="BU19" s="109"/>
      <c r="BV19" s="105">
        <v>128565</v>
      </c>
      <c r="BW19" s="122"/>
      <c r="BX19" s="104">
        <v>111407</v>
      </c>
      <c r="BY19" s="109"/>
      <c r="BZ19" s="105">
        <v>0</v>
      </c>
      <c r="CA19" s="104"/>
      <c r="CB19" s="104">
        <v>1941</v>
      </c>
      <c r="CC19" s="123"/>
      <c r="CD19" s="119">
        <v>320.6909453729109</v>
      </c>
      <c r="CE19" s="124"/>
      <c r="CF19" s="125">
        <v>1559.5</v>
      </c>
      <c r="CG19" s="105"/>
      <c r="CH19" s="100">
        <v>17.802511415525114</v>
      </c>
      <c r="CI19" s="109"/>
      <c r="CJ19" s="101">
        <v>903553</v>
      </c>
      <c r="CK19" s="102"/>
      <c r="CL19" s="107">
        <v>472071</v>
      </c>
      <c r="CM19" s="120"/>
      <c r="CN19" s="127">
        <v>431482</v>
      </c>
      <c r="CO19" s="120"/>
      <c r="CP19" s="107">
        <v>460817</v>
      </c>
      <c r="CQ19" s="104"/>
      <c r="CR19" s="104">
        <v>409655</v>
      </c>
      <c r="CS19" s="118"/>
      <c r="CT19" s="107">
        <v>11254</v>
      </c>
      <c r="CU19" s="104"/>
      <c r="CV19" s="104">
        <v>21827</v>
      </c>
      <c r="CW19" s="109"/>
      <c r="CX19" s="107">
        <v>302.7066367425457</v>
      </c>
      <c r="CY19" s="146"/>
      <c r="CZ19" s="129">
        <f t="shared" si="0"/>
        <v>779.2</v>
      </c>
      <c r="DA19" s="130">
        <f t="shared" si="0"/>
        <v>0</v>
      </c>
      <c r="DB19" s="131">
        <f>(CZ19/4343)*100</f>
        <v>17.941515081740732</v>
      </c>
      <c r="DC19" s="132">
        <f>(DA19/4343)*100</f>
        <v>0</v>
      </c>
      <c r="DD19" s="107">
        <f t="shared" si="1"/>
        <v>242621</v>
      </c>
      <c r="DE19" s="105">
        <f t="shared" si="1"/>
        <v>0</v>
      </c>
      <c r="DF19" s="105">
        <f t="shared" si="1"/>
        <v>214118</v>
      </c>
      <c r="DG19" s="119">
        <f t="shared" si="1"/>
        <v>0</v>
      </c>
      <c r="DH19" s="107">
        <f t="shared" si="1"/>
        <v>231367</v>
      </c>
      <c r="DI19" s="104">
        <f t="shared" si="1"/>
        <v>0</v>
      </c>
      <c r="DJ19" s="104">
        <f t="shared" si="1"/>
        <v>195979</v>
      </c>
      <c r="DK19" s="104">
        <f t="shared" si="1"/>
        <v>0</v>
      </c>
      <c r="DL19" s="107">
        <f t="shared" si="1"/>
        <v>11254</v>
      </c>
      <c r="DM19" s="104">
        <f t="shared" si="1"/>
        <v>0</v>
      </c>
      <c r="DN19" s="104">
        <f t="shared" si="1"/>
        <v>18139</v>
      </c>
      <c r="DO19" s="118">
        <f t="shared" si="1"/>
        <v>0</v>
      </c>
      <c r="DP19" s="107">
        <f>ROUND((DD19/CZ19),0)</f>
        <v>311</v>
      </c>
      <c r="DQ19" s="113" t="e">
        <f>ROUND((DE19/DA19),0)</f>
        <v>#DIV/0!</v>
      </c>
      <c r="DR19" s="133">
        <f t="shared" si="18"/>
        <v>779.2</v>
      </c>
      <c r="DS19" s="134">
        <f t="shared" si="2"/>
        <v>100</v>
      </c>
      <c r="DT19" s="117">
        <f t="shared" si="3"/>
        <v>456739</v>
      </c>
      <c r="DU19" s="134">
        <f t="shared" si="4"/>
        <v>100</v>
      </c>
      <c r="DV19" s="117">
        <f t="shared" si="5"/>
        <v>242621</v>
      </c>
      <c r="DW19" s="135">
        <f t="shared" si="6"/>
        <v>100</v>
      </c>
      <c r="DX19" s="127">
        <f t="shared" si="7"/>
        <v>214118</v>
      </c>
      <c r="DY19" s="134">
        <f t="shared" si="8"/>
        <v>100</v>
      </c>
      <c r="DZ19" s="117">
        <f t="shared" si="9"/>
        <v>231367</v>
      </c>
      <c r="EA19" s="135">
        <f t="shared" si="10"/>
        <v>100</v>
      </c>
      <c r="EB19" s="127">
        <f t="shared" si="11"/>
        <v>195979</v>
      </c>
      <c r="EC19" s="134">
        <f t="shared" si="12"/>
        <v>100</v>
      </c>
      <c r="ED19" s="117">
        <f t="shared" si="13"/>
        <v>11254</v>
      </c>
      <c r="EE19" s="136">
        <v>0</v>
      </c>
      <c r="EF19" s="127">
        <f t="shared" si="14"/>
        <v>18139</v>
      </c>
      <c r="EG19" s="136">
        <f t="shared" si="15"/>
        <v>100</v>
      </c>
      <c r="EH19" s="137" t="e">
        <f t="shared" si="19"/>
        <v>#DIV/0!</v>
      </c>
      <c r="EI19" s="138" t="e">
        <f t="shared" si="20"/>
        <v>#DIV/0!</v>
      </c>
    </row>
    <row r="20" spans="1:139" s="139" customFormat="1" ht="15.75" customHeight="1" x14ac:dyDescent="0.25">
      <c r="A20" s="775"/>
      <c r="B20" s="97"/>
      <c r="C20" s="98" t="s">
        <v>42</v>
      </c>
      <c r="D20" s="99">
        <v>23.4</v>
      </c>
      <c r="E20" s="100"/>
      <c r="F20" s="100">
        <v>1.0838351088466882</v>
      </c>
      <c r="G20" s="100"/>
      <c r="H20" s="103">
        <v>12198</v>
      </c>
      <c r="I20" s="109"/>
      <c r="J20" s="103">
        <v>6272</v>
      </c>
      <c r="K20" s="104"/>
      <c r="L20" s="105">
        <v>5926</v>
      </c>
      <c r="M20" s="106"/>
      <c r="N20" s="107">
        <v>6272</v>
      </c>
      <c r="O20" s="108"/>
      <c r="P20" s="104">
        <v>5319</v>
      </c>
      <c r="Q20" s="109"/>
      <c r="R20" s="107">
        <v>0</v>
      </c>
      <c r="S20" s="104"/>
      <c r="T20" s="104">
        <v>607</v>
      </c>
      <c r="U20" s="110"/>
      <c r="V20" s="105">
        <v>268</v>
      </c>
      <c r="W20" s="105"/>
      <c r="X20" s="111">
        <v>19.399999999999999</v>
      </c>
      <c r="Y20" s="112"/>
      <c r="Z20" s="100">
        <v>0.88827838827838823</v>
      </c>
      <c r="AA20" s="100"/>
      <c r="AB20" s="103">
        <v>11384</v>
      </c>
      <c r="AC20" s="109"/>
      <c r="AD20" s="103">
        <v>5521</v>
      </c>
      <c r="AE20" s="104"/>
      <c r="AF20" s="105">
        <v>5863</v>
      </c>
      <c r="AG20" s="106"/>
      <c r="AH20" s="107">
        <v>5521</v>
      </c>
      <c r="AI20" s="108"/>
      <c r="AJ20" s="104">
        <v>5523</v>
      </c>
      <c r="AK20" s="109"/>
      <c r="AL20" s="107">
        <v>0</v>
      </c>
      <c r="AM20" s="104"/>
      <c r="AN20" s="104">
        <v>340</v>
      </c>
      <c r="AO20" s="110"/>
      <c r="AP20" s="105">
        <v>284.58762886597941</v>
      </c>
      <c r="AQ20" s="113"/>
      <c r="AR20" s="114">
        <v>21.5</v>
      </c>
      <c r="AS20" s="115"/>
      <c r="AT20" s="115">
        <v>0.97373188405797095</v>
      </c>
      <c r="AU20" s="116"/>
      <c r="AV20" s="105">
        <v>18370</v>
      </c>
      <c r="AW20" s="105"/>
      <c r="AX20" s="103">
        <v>9044</v>
      </c>
      <c r="AY20" s="118"/>
      <c r="AZ20" s="104">
        <v>9326</v>
      </c>
      <c r="BA20" s="118"/>
      <c r="BB20" s="103">
        <v>9044</v>
      </c>
      <c r="BC20" s="108"/>
      <c r="BD20" s="104">
        <v>9169</v>
      </c>
      <c r="BE20" s="109"/>
      <c r="BF20" s="119">
        <v>0</v>
      </c>
      <c r="BG20" s="118"/>
      <c r="BH20" s="118">
        <v>157</v>
      </c>
      <c r="BI20" s="110"/>
      <c r="BJ20" s="120">
        <v>420.6511627906977</v>
      </c>
      <c r="BK20" s="121"/>
      <c r="BL20" s="111">
        <v>19.899999999999999</v>
      </c>
      <c r="BM20" s="104"/>
      <c r="BN20" s="100">
        <v>0.90086011770031693</v>
      </c>
      <c r="BO20" s="109"/>
      <c r="BP20" s="107">
        <v>10388</v>
      </c>
      <c r="BQ20" s="107">
        <v>0</v>
      </c>
      <c r="BR20" s="103">
        <v>5555</v>
      </c>
      <c r="BS20" s="104"/>
      <c r="BT20" s="104">
        <v>4833</v>
      </c>
      <c r="BU20" s="109"/>
      <c r="BV20" s="105">
        <v>5555</v>
      </c>
      <c r="BW20" s="122"/>
      <c r="BX20" s="104">
        <v>4749</v>
      </c>
      <c r="BY20" s="109"/>
      <c r="BZ20" s="105">
        <v>0</v>
      </c>
      <c r="CA20" s="104"/>
      <c r="CB20" s="104">
        <v>84</v>
      </c>
      <c r="CC20" s="123"/>
      <c r="CD20" s="119">
        <v>279.1457286432161</v>
      </c>
      <c r="CE20" s="124"/>
      <c r="CF20" s="125">
        <v>84.199999999999989</v>
      </c>
      <c r="CG20" s="105"/>
      <c r="CH20" s="100">
        <v>0.96118721461187195</v>
      </c>
      <c r="CI20" s="109"/>
      <c r="CJ20" s="101">
        <v>52340</v>
      </c>
      <c r="CK20" s="102"/>
      <c r="CL20" s="107">
        <v>26392</v>
      </c>
      <c r="CM20" s="120"/>
      <c r="CN20" s="127">
        <v>25948</v>
      </c>
      <c r="CO20" s="120"/>
      <c r="CP20" s="107">
        <v>26392</v>
      </c>
      <c r="CQ20" s="104"/>
      <c r="CR20" s="104">
        <v>24760</v>
      </c>
      <c r="CS20" s="118"/>
      <c r="CT20" s="107">
        <v>0</v>
      </c>
      <c r="CU20" s="104"/>
      <c r="CV20" s="104">
        <v>1188</v>
      </c>
      <c r="CW20" s="109"/>
      <c r="CX20" s="107">
        <v>313.44418052256538</v>
      </c>
      <c r="CY20" s="146"/>
      <c r="CZ20" s="129">
        <f t="shared" si="0"/>
        <v>42.8</v>
      </c>
      <c r="DA20" s="130">
        <f t="shared" si="0"/>
        <v>0</v>
      </c>
      <c r="DB20" s="131">
        <f t="shared" ref="DB20:DC23" si="23">(CZ20/4343)*100</f>
        <v>0.98549389822703193</v>
      </c>
      <c r="DC20" s="132">
        <f t="shared" si="23"/>
        <v>0</v>
      </c>
      <c r="DD20" s="107">
        <f t="shared" si="1"/>
        <v>11793</v>
      </c>
      <c r="DE20" s="105">
        <f t="shared" si="1"/>
        <v>0</v>
      </c>
      <c r="DF20" s="105">
        <f t="shared" si="1"/>
        <v>11789</v>
      </c>
      <c r="DG20" s="119">
        <f t="shared" si="1"/>
        <v>0</v>
      </c>
      <c r="DH20" s="107">
        <f t="shared" si="1"/>
        <v>11793</v>
      </c>
      <c r="DI20" s="104">
        <f t="shared" si="1"/>
        <v>0</v>
      </c>
      <c r="DJ20" s="104">
        <f t="shared" si="1"/>
        <v>10842</v>
      </c>
      <c r="DK20" s="104">
        <f t="shared" si="1"/>
        <v>0</v>
      </c>
      <c r="DL20" s="107">
        <f t="shared" si="1"/>
        <v>0</v>
      </c>
      <c r="DM20" s="104">
        <f t="shared" si="1"/>
        <v>0</v>
      </c>
      <c r="DN20" s="104">
        <f t="shared" si="1"/>
        <v>947</v>
      </c>
      <c r="DO20" s="118">
        <f t="shared" si="1"/>
        <v>0</v>
      </c>
      <c r="DP20" s="107">
        <f t="shared" ref="DP20:DQ24" si="24">ROUND((DD20/CZ20),0)</f>
        <v>276</v>
      </c>
      <c r="DQ20" s="113" t="e">
        <f t="shared" si="24"/>
        <v>#DIV/0!</v>
      </c>
      <c r="DR20" s="133">
        <f t="shared" si="18"/>
        <v>42.8</v>
      </c>
      <c r="DS20" s="134">
        <f t="shared" si="2"/>
        <v>100</v>
      </c>
      <c r="DT20" s="117">
        <f t="shared" si="3"/>
        <v>23582</v>
      </c>
      <c r="DU20" s="134">
        <f t="shared" si="4"/>
        <v>100</v>
      </c>
      <c r="DV20" s="117">
        <f t="shared" si="5"/>
        <v>11793</v>
      </c>
      <c r="DW20" s="135">
        <f t="shared" si="6"/>
        <v>100</v>
      </c>
      <c r="DX20" s="127">
        <f t="shared" si="7"/>
        <v>11789</v>
      </c>
      <c r="DY20" s="134">
        <f t="shared" si="8"/>
        <v>100</v>
      </c>
      <c r="DZ20" s="117">
        <f t="shared" si="9"/>
        <v>11793</v>
      </c>
      <c r="EA20" s="135">
        <f t="shared" si="10"/>
        <v>100</v>
      </c>
      <c r="EB20" s="127">
        <f t="shared" si="11"/>
        <v>10842</v>
      </c>
      <c r="EC20" s="134">
        <f t="shared" si="12"/>
        <v>100</v>
      </c>
      <c r="ED20" s="117">
        <f t="shared" si="13"/>
        <v>0</v>
      </c>
      <c r="EE20" s="136">
        <v>0</v>
      </c>
      <c r="EF20" s="127">
        <f t="shared" si="14"/>
        <v>947</v>
      </c>
      <c r="EG20" s="136">
        <f t="shared" si="15"/>
        <v>100</v>
      </c>
      <c r="EH20" s="137" t="e">
        <f t="shared" si="19"/>
        <v>#DIV/0!</v>
      </c>
      <c r="EI20" s="138" t="e">
        <f t="shared" si="20"/>
        <v>#DIV/0!</v>
      </c>
    </row>
    <row r="21" spans="1:139" s="139" customFormat="1" ht="15.75" customHeight="1" x14ac:dyDescent="0.25">
      <c r="A21" s="775"/>
      <c r="B21" s="97"/>
      <c r="C21" s="98" t="s">
        <v>43</v>
      </c>
      <c r="D21" s="99">
        <v>41</v>
      </c>
      <c r="E21" s="100"/>
      <c r="F21" s="100">
        <v>1.8990273274664196</v>
      </c>
      <c r="G21" s="100"/>
      <c r="H21" s="103">
        <v>17626</v>
      </c>
      <c r="I21" s="109"/>
      <c r="J21" s="103">
        <v>8961</v>
      </c>
      <c r="K21" s="104"/>
      <c r="L21" s="105">
        <v>8665</v>
      </c>
      <c r="M21" s="106"/>
      <c r="N21" s="107">
        <v>8961</v>
      </c>
      <c r="O21" s="108"/>
      <c r="P21" s="104">
        <v>7797</v>
      </c>
      <c r="Q21" s="109"/>
      <c r="R21" s="107">
        <v>0</v>
      </c>
      <c r="S21" s="104"/>
      <c r="T21" s="104">
        <v>868</v>
      </c>
      <c r="U21" s="110"/>
      <c r="V21" s="105">
        <v>219</v>
      </c>
      <c r="W21" s="105"/>
      <c r="X21" s="111">
        <v>39.6</v>
      </c>
      <c r="Y21" s="112"/>
      <c r="Z21" s="100">
        <v>1.8131868131868134</v>
      </c>
      <c r="AA21" s="100"/>
      <c r="AB21" s="103">
        <v>20252</v>
      </c>
      <c r="AC21" s="109"/>
      <c r="AD21" s="103">
        <v>9754</v>
      </c>
      <c r="AE21" s="104"/>
      <c r="AF21" s="105">
        <v>10498</v>
      </c>
      <c r="AG21" s="106"/>
      <c r="AH21" s="107">
        <v>9754</v>
      </c>
      <c r="AI21" s="108"/>
      <c r="AJ21" s="104">
        <v>9977</v>
      </c>
      <c r="AK21" s="109"/>
      <c r="AL21" s="107">
        <v>0</v>
      </c>
      <c r="AM21" s="104"/>
      <c r="AN21" s="104">
        <v>521</v>
      </c>
      <c r="AO21" s="110"/>
      <c r="AP21" s="105">
        <v>246.31313131313129</v>
      </c>
      <c r="AQ21" s="113"/>
      <c r="AR21" s="114">
        <v>5.7</v>
      </c>
      <c r="AS21" s="115"/>
      <c r="AT21" s="115">
        <v>0.25815217391304351</v>
      </c>
      <c r="AU21" s="116"/>
      <c r="AV21" s="105">
        <v>16092</v>
      </c>
      <c r="AW21" s="105"/>
      <c r="AX21" s="103">
        <v>7923</v>
      </c>
      <c r="AY21" s="118"/>
      <c r="AZ21" s="104">
        <v>8169</v>
      </c>
      <c r="BA21" s="118"/>
      <c r="BB21" s="103">
        <v>7923</v>
      </c>
      <c r="BC21" s="108"/>
      <c r="BD21" s="104">
        <v>8032</v>
      </c>
      <c r="BE21" s="109"/>
      <c r="BF21" s="119">
        <v>0</v>
      </c>
      <c r="BG21" s="118"/>
      <c r="BH21" s="118">
        <v>137</v>
      </c>
      <c r="BI21" s="110"/>
      <c r="BJ21" s="120">
        <v>1390</v>
      </c>
      <c r="BK21" s="121"/>
      <c r="BL21" s="111">
        <v>31.7</v>
      </c>
      <c r="BM21" s="104"/>
      <c r="BN21" s="100">
        <v>1.435038478949751</v>
      </c>
      <c r="BO21" s="109"/>
      <c r="BP21" s="107">
        <v>17600</v>
      </c>
      <c r="BQ21" s="107">
        <v>0</v>
      </c>
      <c r="BR21" s="103">
        <v>9412</v>
      </c>
      <c r="BS21" s="104"/>
      <c r="BT21" s="104">
        <v>8188</v>
      </c>
      <c r="BU21" s="109"/>
      <c r="BV21" s="105">
        <v>9412</v>
      </c>
      <c r="BW21" s="122"/>
      <c r="BX21" s="104">
        <v>8046</v>
      </c>
      <c r="BY21" s="109"/>
      <c r="BZ21" s="105">
        <v>0</v>
      </c>
      <c r="CA21" s="104"/>
      <c r="CB21" s="104">
        <v>142</v>
      </c>
      <c r="CC21" s="123"/>
      <c r="CD21" s="119">
        <v>296.90851735015775</v>
      </c>
      <c r="CE21" s="124"/>
      <c r="CF21" s="125">
        <v>118</v>
      </c>
      <c r="CG21" s="105"/>
      <c r="CH21" s="100">
        <v>1.3470319634703196</v>
      </c>
      <c r="CI21" s="109"/>
      <c r="CJ21" s="101">
        <v>71570</v>
      </c>
      <c r="CK21" s="102"/>
      <c r="CL21" s="107">
        <v>36050</v>
      </c>
      <c r="CM21" s="120"/>
      <c r="CN21" s="127">
        <v>35520</v>
      </c>
      <c r="CO21" s="120"/>
      <c r="CP21" s="107">
        <v>36050</v>
      </c>
      <c r="CQ21" s="104"/>
      <c r="CR21" s="104">
        <v>33852</v>
      </c>
      <c r="CS21" s="118"/>
      <c r="CT21" s="107">
        <v>0</v>
      </c>
      <c r="CU21" s="104"/>
      <c r="CV21" s="104">
        <v>1668</v>
      </c>
      <c r="CW21" s="109"/>
      <c r="CX21" s="107">
        <v>305.50847457627117</v>
      </c>
      <c r="CY21" s="146"/>
      <c r="CZ21" s="129">
        <f t="shared" si="0"/>
        <v>80.599999999999994</v>
      </c>
      <c r="DA21" s="130">
        <f t="shared" si="0"/>
        <v>0</v>
      </c>
      <c r="DB21" s="131">
        <f t="shared" si="23"/>
        <v>1.8558600046051117</v>
      </c>
      <c r="DC21" s="132">
        <f t="shared" si="23"/>
        <v>0</v>
      </c>
      <c r="DD21" s="107">
        <f t="shared" si="1"/>
        <v>18715</v>
      </c>
      <c r="DE21" s="105">
        <f t="shared" si="1"/>
        <v>0</v>
      </c>
      <c r="DF21" s="105">
        <f t="shared" si="1"/>
        <v>19163</v>
      </c>
      <c r="DG21" s="119">
        <f t="shared" si="1"/>
        <v>0</v>
      </c>
      <c r="DH21" s="107">
        <f t="shared" si="1"/>
        <v>18715</v>
      </c>
      <c r="DI21" s="104">
        <f t="shared" si="1"/>
        <v>0</v>
      </c>
      <c r="DJ21" s="104">
        <f t="shared" si="1"/>
        <v>17774</v>
      </c>
      <c r="DK21" s="104">
        <f t="shared" si="1"/>
        <v>0</v>
      </c>
      <c r="DL21" s="107">
        <f t="shared" si="1"/>
        <v>0</v>
      </c>
      <c r="DM21" s="104">
        <f t="shared" si="1"/>
        <v>0</v>
      </c>
      <c r="DN21" s="104">
        <f t="shared" si="1"/>
        <v>1389</v>
      </c>
      <c r="DO21" s="118">
        <f t="shared" si="1"/>
        <v>0</v>
      </c>
      <c r="DP21" s="107">
        <f t="shared" si="24"/>
        <v>232</v>
      </c>
      <c r="DQ21" s="113" t="e">
        <f t="shared" si="24"/>
        <v>#DIV/0!</v>
      </c>
      <c r="DR21" s="133">
        <f t="shared" si="18"/>
        <v>80.599999999999994</v>
      </c>
      <c r="DS21" s="134">
        <f t="shared" si="2"/>
        <v>100</v>
      </c>
      <c r="DT21" s="117">
        <f t="shared" si="3"/>
        <v>37878</v>
      </c>
      <c r="DU21" s="134">
        <f t="shared" si="4"/>
        <v>100</v>
      </c>
      <c r="DV21" s="117">
        <f t="shared" si="5"/>
        <v>18715</v>
      </c>
      <c r="DW21" s="135">
        <f t="shared" si="6"/>
        <v>100</v>
      </c>
      <c r="DX21" s="127">
        <f t="shared" si="7"/>
        <v>19163</v>
      </c>
      <c r="DY21" s="134">
        <f t="shared" si="8"/>
        <v>100</v>
      </c>
      <c r="DZ21" s="117">
        <f t="shared" si="9"/>
        <v>18715</v>
      </c>
      <c r="EA21" s="135">
        <f t="shared" si="10"/>
        <v>100</v>
      </c>
      <c r="EB21" s="127">
        <f t="shared" si="11"/>
        <v>17774</v>
      </c>
      <c r="EC21" s="134">
        <f t="shared" si="12"/>
        <v>100</v>
      </c>
      <c r="ED21" s="117">
        <f t="shared" si="13"/>
        <v>0</v>
      </c>
      <c r="EE21" s="136">
        <v>0</v>
      </c>
      <c r="EF21" s="127">
        <f t="shared" si="14"/>
        <v>1389</v>
      </c>
      <c r="EG21" s="136">
        <f t="shared" si="15"/>
        <v>100</v>
      </c>
      <c r="EH21" s="137" t="e">
        <f t="shared" si="19"/>
        <v>#DIV/0!</v>
      </c>
      <c r="EI21" s="138" t="e">
        <f t="shared" si="20"/>
        <v>#DIV/0!</v>
      </c>
    </row>
    <row r="22" spans="1:139" ht="15.75" customHeight="1" x14ac:dyDescent="0.25">
      <c r="A22" s="775"/>
      <c r="B22" s="181"/>
      <c r="C22" s="98" t="s">
        <v>44</v>
      </c>
      <c r="D22" s="99">
        <v>678.4</v>
      </c>
      <c r="E22" s="100"/>
      <c r="F22" s="100">
        <v>31.421954608615099</v>
      </c>
      <c r="G22" s="100"/>
      <c r="H22" s="103">
        <v>205032</v>
      </c>
      <c r="I22" s="109"/>
      <c r="J22" s="103">
        <v>112813</v>
      </c>
      <c r="K22" s="104"/>
      <c r="L22" s="105">
        <v>92219</v>
      </c>
      <c r="M22" s="106"/>
      <c r="N22" s="107">
        <v>112782</v>
      </c>
      <c r="O22" s="140"/>
      <c r="P22" s="104">
        <v>81297</v>
      </c>
      <c r="Q22" s="109"/>
      <c r="R22" s="107">
        <v>31</v>
      </c>
      <c r="S22" s="104"/>
      <c r="T22" s="104">
        <v>10922</v>
      </c>
      <c r="U22" s="141"/>
      <c r="V22" s="105">
        <v>166</v>
      </c>
      <c r="W22" s="105"/>
      <c r="X22" s="111">
        <v>700.5</v>
      </c>
      <c r="Y22" s="112"/>
      <c r="Z22" s="100">
        <v>32.074175824175825</v>
      </c>
      <c r="AA22" s="100"/>
      <c r="AB22" s="103">
        <v>231861</v>
      </c>
      <c r="AC22" s="109"/>
      <c r="AD22" s="103">
        <v>119694</v>
      </c>
      <c r="AE22" s="104"/>
      <c r="AF22" s="105">
        <v>112167</v>
      </c>
      <c r="AG22" s="106"/>
      <c r="AH22" s="107">
        <v>119694</v>
      </c>
      <c r="AI22" s="140"/>
      <c r="AJ22" s="104">
        <v>105772</v>
      </c>
      <c r="AK22" s="109"/>
      <c r="AL22" s="107">
        <v>0</v>
      </c>
      <c r="AM22" s="104"/>
      <c r="AN22" s="104">
        <v>6395</v>
      </c>
      <c r="AO22" s="141"/>
      <c r="AP22" s="105">
        <v>170.86937901498931</v>
      </c>
      <c r="AQ22" s="113"/>
      <c r="AR22" s="114">
        <v>683.1</v>
      </c>
      <c r="AS22" s="115"/>
      <c r="AT22" s="115">
        <v>30.9375</v>
      </c>
      <c r="AU22" s="116"/>
      <c r="AV22" s="105">
        <v>241321</v>
      </c>
      <c r="AW22" s="105"/>
      <c r="AX22" s="103">
        <v>118816</v>
      </c>
      <c r="AY22" s="118"/>
      <c r="AZ22" s="104">
        <v>122505</v>
      </c>
      <c r="BA22" s="118"/>
      <c r="BB22" s="103">
        <v>118816</v>
      </c>
      <c r="BC22" s="140"/>
      <c r="BD22" s="104">
        <v>120447</v>
      </c>
      <c r="BE22" s="109"/>
      <c r="BF22" s="119">
        <v>0</v>
      </c>
      <c r="BG22" s="118"/>
      <c r="BH22" s="118">
        <v>2058</v>
      </c>
      <c r="BI22" s="141"/>
      <c r="BJ22" s="120">
        <v>173.93646611037914</v>
      </c>
      <c r="BK22" s="121"/>
      <c r="BL22" s="111">
        <v>641.20000000000005</v>
      </c>
      <c r="BM22" s="104"/>
      <c r="BN22" s="100">
        <v>29.026708918062472</v>
      </c>
      <c r="BO22" s="109"/>
      <c r="BP22" s="107">
        <v>238163</v>
      </c>
      <c r="BQ22" s="107">
        <v>0</v>
      </c>
      <c r="BR22" s="103">
        <v>127365</v>
      </c>
      <c r="BS22" s="104"/>
      <c r="BT22" s="104">
        <v>110798</v>
      </c>
      <c r="BU22" s="109"/>
      <c r="BV22" s="105">
        <v>127365</v>
      </c>
      <c r="BW22" s="143"/>
      <c r="BX22" s="104">
        <v>108881</v>
      </c>
      <c r="BY22" s="109"/>
      <c r="BZ22" s="105">
        <v>0</v>
      </c>
      <c r="CA22" s="104"/>
      <c r="CB22" s="104">
        <v>1917</v>
      </c>
      <c r="CC22" s="144"/>
      <c r="CD22" s="119">
        <v>198.63537117903928</v>
      </c>
      <c r="CE22" s="124"/>
      <c r="CF22" s="125">
        <v>2703.2</v>
      </c>
      <c r="CG22" s="105"/>
      <c r="CH22" s="100">
        <v>30.858447488584474</v>
      </c>
      <c r="CI22" s="109"/>
      <c r="CJ22" s="101">
        <v>916377</v>
      </c>
      <c r="CK22" s="102"/>
      <c r="CL22" s="107">
        <v>478688</v>
      </c>
      <c r="CM22" s="120"/>
      <c r="CN22" s="127">
        <v>437689</v>
      </c>
      <c r="CO22" s="120"/>
      <c r="CP22" s="107">
        <v>478657</v>
      </c>
      <c r="CQ22" s="104"/>
      <c r="CR22" s="104">
        <v>416397</v>
      </c>
      <c r="CS22" s="118"/>
      <c r="CT22" s="107">
        <v>31</v>
      </c>
      <c r="CU22" s="104"/>
      <c r="CV22" s="104">
        <v>21292</v>
      </c>
      <c r="CW22" s="109"/>
      <c r="CX22" s="107">
        <v>177.08197691624741</v>
      </c>
      <c r="CY22" s="146"/>
      <c r="CZ22" s="129">
        <f t="shared" si="0"/>
        <v>1378.9</v>
      </c>
      <c r="DA22" s="130">
        <f t="shared" si="0"/>
        <v>0</v>
      </c>
      <c r="DB22" s="131">
        <f t="shared" si="23"/>
        <v>31.749942436104078</v>
      </c>
      <c r="DC22" s="132">
        <f t="shared" si="23"/>
        <v>0</v>
      </c>
      <c r="DD22" s="107">
        <f t="shared" si="1"/>
        <v>232507</v>
      </c>
      <c r="DE22" s="105">
        <f t="shared" si="1"/>
        <v>0</v>
      </c>
      <c r="DF22" s="105">
        <f t="shared" si="1"/>
        <v>204386</v>
      </c>
      <c r="DG22" s="119">
        <f t="shared" si="1"/>
        <v>0</v>
      </c>
      <c r="DH22" s="107">
        <f t="shared" si="1"/>
        <v>232476</v>
      </c>
      <c r="DI22" s="104">
        <f t="shared" si="1"/>
        <v>0</v>
      </c>
      <c r="DJ22" s="104">
        <f t="shared" si="1"/>
        <v>187069</v>
      </c>
      <c r="DK22" s="104">
        <f t="shared" si="1"/>
        <v>0</v>
      </c>
      <c r="DL22" s="107">
        <f t="shared" si="1"/>
        <v>31</v>
      </c>
      <c r="DM22" s="104">
        <f t="shared" si="1"/>
        <v>0</v>
      </c>
      <c r="DN22" s="104">
        <f t="shared" si="1"/>
        <v>17317</v>
      </c>
      <c r="DO22" s="118">
        <f t="shared" si="1"/>
        <v>0</v>
      </c>
      <c r="DP22" s="107">
        <f t="shared" si="24"/>
        <v>169</v>
      </c>
      <c r="DQ22" s="113" t="e">
        <f t="shared" si="24"/>
        <v>#DIV/0!</v>
      </c>
      <c r="DR22" s="133">
        <f t="shared" si="18"/>
        <v>1378.9</v>
      </c>
      <c r="DS22" s="134">
        <f t="shared" si="2"/>
        <v>100</v>
      </c>
      <c r="DT22" s="117">
        <f t="shared" si="3"/>
        <v>436893</v>
      </c>
      <c r="DU22" s="134">
        <f t="shared" si="4"/>
        <v>100</v>
      </c>
      <c r="DV22" s="117">
        <f t="shared" si="5"/>
        <v>232507</v>
      </c>
      <c r="DW22" s="135">
        <f t="shared" si="6"/>
        <v>100</v>
      </c>
      <c r="DX22" s="127">
        <f t="shared" si="7"/>
        <v>204386</v>
      </c>
      <c r="DY22" s="134">
        <f t="shared" si="8"/>
        <v>100</v>
      </c>
      <c r="DZ22" s="117">
        <f t="shared" si="9"/>
        <v>232476</v>
      </c>
      <c r="EA22" s="135">
        <f t="shared" si="10"/>
        <v>100</v>
      </c>
      <c r="EB22" s="127">
        <f t="shared" si="11"/>
        <v>187069</v>
      </c>
      <c r="EC22" s="134">
        <f t="shared" si="12"/>
        <v>100</v>
      </c>
      <c r="ED22" s="117">
        <f t="shared" si="13"/>
        <v>31</v>
      </c>
      <c r="EE22" s="136">
        <v>0</v>
      </c>
      <c r="EF22" s="127">
        <f t="shared" si="14"/>
        <v>17317</v>
      </c>
      <c r="EG22" s="136">
        <f t="shared" si="15"/>
        <v>100</v>
      </c>
      <c r="EH22" s="137" t="e">
        <f t="shared" si="19"/>
        <v>#DIV/0!</v>
      </c>
      <c r="EI22" s="138" t="e">
        <f t="shared" si="20"/>
        <v>#DIV/0!</v>
      </c>
    </row>
    <row r="23" spans="1:139" ht="15.75" customHeight="1" x14ac:dyDescent="0.25">
      <c r="A23" s="775"/>
      <c r="B23" s="181"/>
      <c r="C23" s="98" t="s">
        <v>45</v>
      </c>
      <c r="D23" s="99">
        <v>53.2</v>
      </c>
      <c r="E23" s="100"/>
      <c r="F23" s="100">
        <v>2.4641037517369151</v>
      </c>
      <c r="G23" s="100"/>
      <c r="H23" s="103">
        <v>22660</v>
      </c>
      <c r="I23" s="109"/>
      <c r="J23" s="103">
        <v>10938</v>
      </c>
      <c r="K23" s="104"/>
      <c r="L23" s="105">
        <v>11722</v>
      </c>
      <c r="M23" s="106"/>
      <c r="N23" s="107">
        <v>7406</v>
      </c>
      <c r="O23" s="140"/>
      <c r="P23" s="104">
        <v>10663</v>
      </c>
      <c r="Q23" s="109"/>
      <c r="R23" s="107">
        <v>3532</v>
      </c>
      <c r="S23" s="104"/>
      <c r="T23" s="104">
        <v>1059</v>
      </c>
      <c r="U23" s="141"/>
      <c r="V23" s="105">
        <v>206</v>
      </c>
      <c r="W23" s="105"/>
      <c r="X23" s="111">
        <v>50</v>
      </c>
      <c r="Y23" s="112"/>
      <c r="Z23" s="100">
        <v>2.2893772893772892</v>
      </c>
      <c r="AA23" s="100"/>
      <c r="AB23" s="103">
        <v>19537</v>
      </c>
      <c r="AC23" s="109"/>
      <c r="AD23" s="103">
        <v>8413</v>
      </c>
      <c r="AE23" s="104"/>
      <c r="AF23" s="105">
        <v>11124</v>
      </c>
      <c r="AG23" s="106"/>
      <c r="AH23" s="107">
        <v>6382</v>
      </c>
      <c r="AI23" s="140"/>
      <c r="AJ23" s="104">
        <v>10675</v>
      </c>
      <c r="AK23" s="109"/>
      <c r="AL23" s="107">
        <v>2031</v>
      </c>
      <c r="AM23" s="104"/>
      <c r="AN23" s="104">
        <v>449</v>
      </c>
      <c r="AO23" s="141"/>
      <c r="AP23" s="105">
        <v>168.26</v>
      </c>
      <c r="AQ23" s="113"/>
      <c r="AR23" s="114">
        <v>40.799999999999997</v>
      </c>
      <c r="AS23" s="115"/>
      <c r="AT23" s="115">
        <v>1.8478260869565215</v>
      </c>
      <c r="AU23" s="116"/>
      <c r="AV23" s="105">
        <v>10789</v>
      </c>
      <c r="AW23" s="105"/>
      <c r="AX23" s="103">
        <v>5312</v>
      </c>
      <c r="AY23" s="118"/>
      <c r="AZ23" s="104">
        <v>5477</v>
      </c>
      <c r="BA23" s="118"/>
      <c r="BB23" s="103">
        <v>5312</v>
      </c>
      <c r="BC23" s="140"/>
      <c r="BD23" s="104">
        <v>5385</v>
      </c>
      <c r="BE23" s="109"/>
      <c r="BF23" s="119">
        <v>0</v>
      </c>
      <c r="BG23" s="118"/>
      <c r="BH23" s="118">
        <v>92</v>
      </c>
      <c r="BI23" s="141"/>
      <c r="BJ23" s="120">
        <v>130.19607843137257</v>
      </c>
      <c r="BK23" s="121"/>
      <c r="BL23" s="111">
        <v>217.1</v>
      </c>
      <c r="BM23" s="104"/>
      <c r="BN23" s="100">
        <v>9.8279764599366235</v>
      </c>
      <c r="BO23" s="109"/>
      <c r="BP23" s="107">
        <v>14209</v>
      </c>
      <c r="BQ23" s="107">
        <v>0</v>
      </c>
      <c r="BR23" s="103">
        <v>7599</v>
      </c>
      <c r="BS23" s="104"/>
      <c r="BT23" s="104">
        <v>6610</v>
      </c>
      <c r="BU23" s="109"/>
      <c r="BV23" s="105">
        <v>7599</v>
      </c>
      <c r="BW23" s="143"/>
      <c r="BX23" s="104">
        <v>6496</v>
      </c>
      <c r="BY23" s="109"/>
      <c r="BZ23" s="105">
        <v>0</v>
      </c>
      <c r="CA23" s="104"/>
      <c r="CB23" s="104">
        <v>114</v>
      </c>
      <c r="CC23" s="144"/>
      <c r="CD23" s="119">
        <v>35.00230308613542</v>
      </c>
      <c r="CE23" s="124"/>
      <c r="CF23" s="125">
        <v>361.1</v>
      </c>
      <c r="CG23" s="105"/>
      <c r="CH23" s="100">
        <v>4.122146118721461</v>
      </c>
      <c r="CI23" s="109"/>
      <c r="CJ23" s="101">
        <v>67195</v>
      </c>
      <c r="CK23" s="102"/>
      <c r="CL23" s="107">
        <v>32262</v>
      </c>
      <c r="CM23" s="120"/>
      <c r="CN23" s="127">
        <v>34933</v>
      </c>
      <c r="CO23" s="120"/>
      <c r="CP23" s="107">
        <v>26699</v>
      </c>
      <c r="CQ23" s="104"/>
      <c r="CR23" s="104">
        <v>33219</v>
      </c>
      <c r="CS23" s="118"/>
      <c r="CT23" s="107">
        <v>5563</v>
      </c>
      <c r="CU23" s="104"/>
      <c r="CV23" s="104">
        <v>1714</v>
      </c>
      <c r="CW23" s="109"/>
      <c r="CX23" s="107">
        <v>89.343672112988088</v>
      </c>
      <c r="CY23" s="146"/>
      <c r="CZ23" s="129">
        <f t="shared" si="0"/>
        <v>103.2</v>
      </c>
      <c r="DA23" s="130">
        <f t="shared" si="0"/>
        <v>0</v>
      </c>
      <c r="DB23" s="131">
        <f t="shared" si="23"/>
        <v>2.3762376237623761</v>
      </c>
      <c r="DC23" s="132">
        <f t="shared" si="23"/>
        <v>0</v>
      </c>
      <c r="DD23" s="107">
        <f t="shared" si="1"/>
        <v>19351</v>
      </c>
      <c r="DE23" s="105">
        <f t="shared" si="1"/>
        <v>0</v>
      </c>
      <c r="DF23" s="105">
        <f t="shared" si="1"/>
        <v>22846</v>
      </c>
      <c r="DG23" s="119">
        <f t="shared" si="1"/>
        <v>0</v>
      </c>
      <c r="DH23" s="107">
        <f t="shared" si="1"/>
        <v>13788</v>
      </c>
      <c r="DI23" s="104">
        <f t="shared" si="1"/>
        <v>0</v>
      </c>
      <c r="DJ23" s="104">
        <f t="shared" si="1"/>
        <v>21338</v>
      </c>
      <c r="DK23" s="104">
        <f t="shared" si="1"/>
        <v>0</v>
      </c>
      <c r="DL23" s="107">
        <f t="shared" si="1"/>
        <v>5563</v>
      </c>
      <c r="DM23" s="104">
        <f t="shared" si="1"/>
        <v>0</v>
      </c>
      <c r="DN23" s="104">
        <f t="shared" si="1"/>
        <v>1508</v>
      </c>
      <c r="DO23" s="118">
        <f t="shared" si="1"/>
        <v>0</v>
      </c>
      <c r="DP23" s="107">
        <f t="shared" si="24"/>
        <v>188</v>
      </c>
      <c r="DQ23" s="113" t="e">
        <f t="shared" si="24"/>
        <v>#DIV/0!</v>
      </c>
      <c r="DR23" s="133">
        <f t="shared" si="18"/>
        <v>103.2</v>
      </c>
      <c r="DS23" s="134">
        <f t="shared" si="2"/>
        <v>100</v>
      </c>
      <c r="DT23" s="117">
        <f t="shared" si="3"/>
        <v>42197</v>
      </c>
      <c r="DU23" s="134">
        <f t="shared" si="4"/>
        <v>100</v>
      </c>
      <c r="DV23" s="117">
        <f t="shared" si="5"/>
        <v>19351</v>
      </c>
      <c r="DW23" s="135">
        <f t="shared" si="6"/>
        <v>100</v>
      </c>
      <c r="DX23" s="127">
        <f t="shared" si="7"/>
        <v>22846</v>
      </c>
      <c r="DY23" s="134">
        <f t="shared" si="8"/>
        <v>100</v>
      </c>
      <c r="DZ23" s="117">
        <f t="shared" si="9"/>
        <v>13788</v>
      </c>
      <c r="EA23" s="135">
        <f t="shared" si="10"/>
        <v>100</v>
      </c>
      <c r="EB23" s="127">
        <f t="shared" si="11"/>
        <v>21338</v>
      </c>
      <c r="EC23" s="134">
        <f t="shared" si="12"/>
        <v>100</v>
      </c>
      <c r="ED23" s="117">
        <f t="shared" si="13"/>
        <v>5563</v>
      </c>
      <c r="EE23" s="136">
        <v>0</v>
      </c>
      <c r="EF23" s="127">
        <f t="shared" si="14"/>
        <v>1508</v>
      </c>
      <c r="EG23" s="136">
        <f t="shared" si="15"/>
        <v>100</v>
      </c>
      <c r="EH23" s="137" t="e">
        <f t="shared" si="19"/>
        <v>#DIV/0!</v>
      </c>
      <c r="EI23" s="138" t="e">
        <f t="shared" si="20"/>
        <v>#DIV/0!</v>
      </c>
    </row>
    <row r="24" spans="1:139" ht="15.75" customHeight="1" x14ac:dyDescent="0.25">
      <c r="A24" s="775"/>
      <c r="B24" s="181"/>
      <c r="C24" s="182" t="s">
        <v>47</v>
      </c>
      <c r="D24" s="99">
        <v>10.1</v>
      </c>
      <c r="E24" s="100"/>
      <c r="F24" s="100">
        <v>100</v>
      </c>
      <c r="G24" s="100"/>
      <c r="H24" s="103">
        <v>8502</v>
      </c>
      <c r="I24" s="109"/>
      <c r="J24" s="103">
        <v>4674</v>
      </c>
      <c r="K24" s="104"/>
      <c r="L24" s="105">
        <v>3828</v>
      </c>
      <c r="M24" s="106"/>
      <c r="N24" s="107">
        <v>4674</v>
      </c>
      <c r="O24" s="140"/>
      <c r="P24" s="104">
        <v>3375</v>
      </c>
      <c r="Q24" s="109"/>
      <c r="R24" s="107">
        <v>0</v>
      </c>
      <c r="S24" s="104"/>
      <c r="T24" s="104">
        <v>453</v>
      </c>
      <c r="U24" s="141"/>
      <c r="V24" s="105">
        <v>463</v>
      </c>
      <c r="W24" s="105"/>
      <c r="X24" s="111">
        <v>11.9</v>
      </c>
      <c r="Y24" s="112"/>
      <c r="Z24" s="100">
        <v>100</v>
      </c>
      <c r="AA24" s="100"/>
      <c r="AB24" s="103">
        <v>8845</v>
      </c>
      <c r="AC24" s="109"/>
      <c r="AD24" s="103">
        <v>4550</v>
      </c>
      <c r="AE24" s="104"/>
      <c r="AF24" s="105">
        <v>4295</v>
      </c>
      <c r="AG24" s="106"/>
      <c r="AH24" s="107">
        <v>4550</v>
      </c>
      <c r="AI24" s="140"/>
      <c r="AJ24" s="104">
        <v>4052</v>
      </c>
      <c r="AK24" s="109"/>
      <c r="AL24" s="107">
        <v>0</v>
      </c>
      <c r="AM24" s="104"/>
      <c r="AN24" s="104">
        <v>243</v>
      </c>
      <c r="AO24" s="141"/>
      <c r="AP24" s="105">
        <v>382.35294117647055</v>
      </c>
      <c r="AQ24" s="113"/>
      <c r="AR24" s="114">
        <v>12.8</v>
      </c>
      <c r="AS24" s="183"/>
      <c r="AT24" s="115">
        <v>100</v>
      </c>
      <c r="AU24" s="116"/>
      <c r="AV24" s="105">
        <v>11921</v>
      </c>
      <c r="AW24" s="105"/>
      <c r="AX24" s="103">
        <v>5869</v>
      </c>
      <c r="AY24" s="118"/>
      <c r="AZ24" s="104">
        <v>6052</v>
      </c>
      <c r="BA24" s="118"/>
      <c r="BB24" s="101">
        <v>5869</v>
      </c>
      <c r="BC24" s="140"/>
      <c r="BD24" s="104">
        <v>5950</v>
      </c>
      <c r="BE24" s="102"/>
      <c r="BF24" s="142">
        <v>0</v>
      </c>
      <c r="BG24" s="120"/>
      <c r="BH24" s="120">
        <v>102</v>
      </c>
      <c r="BI24" s="141"/>
      <c r="BJ24" s="120">
        <v>458.515625</v>
      </c>
      <c r="BK24" s="121"/>
      <c r="BL24" s="111">
        <v>11.9</v>
      </c>
      <c r="BM24" s="104"/>
      <c r="BN24" s="100">
        <v>100</v>
      </c>
      <c r="BO24" s="109"/>
      <c r="BP24" s="107">
        <v>12289</v>
      </c>
      <c r="BQ24" s="107">
        <v>0</v>
      </c>
      <c r="BR24" s="103">
        <v>7377</v>
      </c>
      <c r="BS24" s="104"/>
      <c r="BT24" s="104">
        <v>4912</v>
      </c>
      <c r="BU24" s="109"/>
      <c r="BV24" s="105">
        <v>7377</v>
      </c>
      <c r="BW24" s="143"/>
      <c r="BX24" s="104">
        <v>4807</v>
      </c>
      <c r="BY24" s="109"/>
      <c r="BZ24" s="105">
        <v>0</v>
      </c>
      <c r="CA24" s="104"/>
      <c r="CB24" s="104">
        <v>105</v>
      </c>
      <c r="CC24" s="144"/>
      <c r="CD24" s="119">
        <v>619.9159663865546</v>
      </c>
      <c r="CE24" s="124"/>
      <c r="CF24" s="125">
        <v>46.699999999999996</v>
      </c>
      <c r="CG24" s="105"/>
      <c r="CH24" s="100">
        <v>100</v>
      </c>
      <c r="CI24" s="109"/>
      <c r="CJ24" s="101">
        <v>41557</v>
      </c>
      <c r="CK24" s="102"/>
      <c r="CL24" s="107">
        <v>22470</v>
      </c>
      <c r="CM24" s="120"/>
      <c r="CN24" s="127">
        <v>19087</v>
      </c>
      <c r="CO24" s="120"/>
      <c r="CP24" s="107">
        <v>22470</v>
      </c>
      <c r="CQ24" s="104"/>
      <c r="CR24" s="104">
        <v>18184</v>
      </c>
      <c r="CS24" s="118"/>
      <c r="CT24" s="107">
        <v>0</v>
      </c>
      <c r="CU24" s="104"/>
      <c r="CV24" s="104">
        <v>903</v>
      </c>
      <c r="CW24" s="109"/>
      <c r="CX24" s="107">
        <v>481.15631691648827</v>
      </c>
      <c r="CY24" s="146"/>
      <c r="CZ24" s="111">
        <f t="shared" si="0"/>
        <v>22</v>
      </c>
      <c r="DA24" s="130">
        <f t="shared" si="0"/>
        <v>0</v>
      </c>
      <c r="DB24" s="131">
        <f>(CZ24/22.9)*100</f>
        <v>96.069868995633186</v>
      </c>
      <c r="DC24" s="132">
        <f>(DA24/CZ24)*100</f>
        <v>0</v>
      </c>
      <c r="DD24" s="107">
        <f t="shared" si="1"/>
        <v>9224</v>
      </c>
      <c r="DE24" s="105">
        <f t="shared" si="1"/>
        <v>0</v>
      </c>
      <c r="DF24" s="105">
        <f t="shared" si="1"/>
        <v>8123</v>
      </c>
      <c r="DG24" s="119">
        <f t="shared" si="1"/>
        <v>0</v>
      </c>
      <c r="DH24" s="107">
        <f t="shared" si="1"/>
        <v>9224</v>
      </c>
      <c r="DI24" s="104">
        <f t="shared" si="1"/>
        <v>0</v>
      </c>
      <c r="DJ24" s="104">
        <f t="shared" si="1"/>
        <v>7427</v>
      </c>
      <c r="DK24" s="104">
        <f t="shared" si="1"/>
        <v>0</v>
      </c>
      <c r="DL24" s="107">
        <f t="shared" si="1"/>
        <v>0</v>
      </c>
      <c r="DM24" s="104">
        <f t="shared" si="1"/>
        <v>0</v>
      </c>
      <c r="DN24" s="104">
        <f t="shared" si="1"/>
        <v>696</v>
      </c>
      <c r="DO24" s="118">
        <f t="shared" si="1"/>
        <v>0</v>
      </c>
      <c r="DP24" s="107">
        <f t="shared" si="24"/>
        <v>419</v>
      </c>
      <c r="DQ24" s="113" t="e">
        <f t="shared" si="24"/>
        <v>#DIV/0!</v>
      </c>
      <c r="DR24" s="133">
        <f t="shared" si="18"/>
        <v>22</v>
      </c>
      <c r="DS24" s="134">
        <f t="shared" si="2"/>
        <v>100</v>
      </c>
      <c r="DT24" s="117">
        <f t="shared" si="3"/>
        <v>17347</v>
      </c>
      <c r="DU24" s="134">
        <f t="shared" si="4"/>
        <v>100</v>
      </c>
      <c r="DV24" s="117">
        <f t="shared" si="5"/>
        <v>9224</v>
      </c>
      <c r="DW24" s="135">
        <f t="shared" si="6"/>
        <v>100</v>
      </c>
      <c r="DX24" s="127">
        <f t="shared" si="7"/>
        <v>8123</v>
      </c>
      <c r="DY24" s="134">
        <f t="shared" si="8"/>
        <v>100</v>
      </c>
      <c r="DZ24" s="117">
        <f t="shared" si="9"/>
        <v>9224</v>
      </c>
      <c r="EA24" s="135">
        <f t="shared" si="10"/>
        <v>100</v>
      </c>
      <c r="EB24" s="127">
        <f t="shared" si="11"/>
        <v>7427</v>
      </c>
      <c r="EC24" s="134">
        <f t="shared" si="12"/>
        <v>100</v>
      </c>
      <c r="ED24" s="117">
        <f t="shared" si="13"/>
        <v>0</v>
      </c>
      <c r="EE24" s="136">
        <v>0</v>
      </c>
      <c r="EF24" s="127">
        <f t="shared" si="14"/>
        <v>696</v>
      </c>
      <c r="EG24" s="136">
        <f t="shared" si="15"/>
        <v>100</v>
      </c>
      <c r="EH24" s="137" t="e">
        <f t="shared" si="19"/>
        <v>#DIV/0!</v>
      </c>
      <c r="EI24" s="138" t="e">
        <f t="shared" si="20"/>
        <v>#DIV/0!</v>
      </c>
    </row>
    <row r="25" spans="1:139" s="180" customFormat="1" ht="26.25" customHeight="1" x14ac:dyDescent="0.25">
      <c r="A25" s="775"/>
      <c r="B25" s="148" t="s">
        <v>48</v>
      </c>
      <c r="C25" s="149"/>
      <c r="D25" s="150">
        <v>16.8</v>
      </c>
      <c r="E25" s="151"/>
      <c r="F25" s="151">
        <v>0.1544983860436458</v>
      </c>
      <c r="G25" s="151"/>
      <c r="H25" s="152">
        <v>65102</v>
      </c>
      <c r="I25" s="153"/>
      <c r="J25" s="152">
        <v>35793</v>
      </c>
      <c r="K25" s="93"/>
      <c r="L25" s="86">
        <v>29309</v>
      </c>
      <c r="M25" s="154"/>
      <c r="N25" s="155">
        <v>35793</v>
      </c>
      <c r="O25" s="156"/>
      <c r="P25" s="156">
        <v>25844</v>
      </c>
      <c r="Q25" s="157"/>
      <c r="R25" s="155">
        <v>0</v>
      </c>
      <c r="S25" s="156"/>
      <c r="T25" s="156">
        <v>3465</v>
      </c>
      <c r="U25" s="157"/>
      <c r="V25" s="158">
        <v>2131</v>
      </c>
      <c r="W25" s="158"/>
      <c r="X25" s="159">
        <v>15.4</v>
      </c>
      <c r="Y25" s="160"/>
      <c r="Z25" s="151">
        <v>0.14031762808539328</v>
      </c>
      <c r="AA25" s="151"/>
      <c r="AB25" s="152">
        <v>70477</v>
      </c>
      <c r="AC25" s="153"/>
      <c r="AD25" s="152">
        <v>36252</v>
      </c>
      <c r="AE25" s="93"/>
      <c r="AF25" s="86">
        <v>34225</v>
      </c>
      <c r="AG25" s="154"/>
      <c r="AH25" s="155">
        <v>36252</v>
      </c>
      <c r="AI25" s="156"/>
      <c r="AJ25" s="156">
        <v>32288</v>
      </c>
      <c r="AK25" s="157"/>
      <c r="AL25" s="155">
        <v>0</v>
      </c>
      <c r="AM25" s="156"/>
      <c r="AN25" s="156">
        <v>1937</v>
      </c>
      <c r="AO25" s="157"/>
      <c r="AP25" s="158">
        <v>2354.0259740259739</v>
      </c>
      <c r="AQ25" s="161"/>
      <c r="AR25" s="162">
        <v>7</v>
      </c>
      <c r="AS25" s="92"/>
      <c r="AT25" s="163">
        <v>6.3160934059984838E-2</v>
      </c>
      <c r="AU25" s="164"/>
      <c r="AV25" s="86">
        <v>89534</v>
      </c>
      <c r="AW25" s="86"/>
      <c r="AX25" s="152">
        <v>44083</v>
      </c>
      <c r="AY25" s="165"/>
      <c r="AZ25" s="156">
        <v>45451</v>
      </c>
      <c r="BA25" s="171"/>
      <c r="BB25" s="152">
        <v>44083</v>
      </c>
      <c r="BC25" s="156"/>
      <c r="BD25" s="156">
        <v>44688</v>
      </c>
      <c r="BE25" s="153"/>
      <c r="BF25" s="86">
        <v>0</v>
      </c>
      <c r="BG25" s="86"/>
      <c r="BH25" s="86">
        <v>763</v>
      </c>
      <c r="BI25" s="157"/>
      <c r="BJ25" s="87">
        <v>6297.5714285714284</v>
      </c>
      <c r="BK25" s="166"/>
      <c r="BL25" s="159">
        <v>18.2</v>
      </c>
      <c r="BM25" s="156"/>
      <c r="BN25" s="151">
        <v>0.16421842855596061</v>
      </c>
      <c r="BO25" s="157"/>
      <c r="BP25" s="167">
        <v>88765</v>
      </c>
      <c r="BQ25" s="167">
        <v>0</v>
      </c>
      <c r="BR25" s="152">
        <v>47470</v>
      </c>
      <c r="BS25" s="156"/>
      <c r="BT25" s="156">
        <v>41295</v>
      </c>
      <c r="BU25" s="157"/>
      <c r="BV25" s="158">
        <v>47470</v>
      </c>
      <c r="BW25" s="158"/>
      <c r="BX25" s="158">
        <v>40581</v>
      </c>
      <c r="BY25" s="157"/>
      <c r="BZ25" s="158">
        <v>0</v>
      </c>
      <c r="CA25" s="158"/>
      <c r="CB25" s="158">
        <v>714</v>
      </c>
      <c r="CC25" s="168"/>
      <c r="CD25" s="169">
        <v>2608.2417582417584</v>
      </c>
      <c r="CE25" s="170"/>
      <c r="CF25" s="82">
        <v>57.400000000000006</v>
      </c>
      <c r="CG25" s="158"/>
      <c r="CH25" s="151">
        <v>0.1302511760047381</v>
      </c>
      <c r="CI25" s="157"/>
      <c r="CJ25" s="152">
        <v>313878</v>
      </c>
      <c r="CK25" s="153"/>
      <c r="CL25" s="155">
        <v>163598</v>
      </c>
      <c r="CM25" s="165"/>
      <c r="CN25" s="93">
        <v>150280</v>
      </c>
      <c r="CO25" s="165"/>
      <c r="CP25" s="155">
        <v>163598</v>
      </c>
      <c r="CQ25" s="156"/>
      <c r="CR25" s="156">
        <v>143401</v>
      </c>
      <c r="CS25" s="171"/>
      <c r="CT25" s="155">
        <v>0</v>
      </c>
      <c r="CU25" s="156"/>
      <c r="CV25" s="156">
        <v>6879</v>
      </c>
      <c r="CW25" s="157"/>
      <c r="CX25" s="155">
        <v>2850.1393728222993</v>
      </c>
      <c r="CY25" s="172"/>
      <c r="CZ25" s="173">
        <f t="shared" si="0"/>
        <v>32.200000000000003</v>
      </c>
      <c r="DA25" s="174">
        <f t="shared" si="0"/>
        <v>0</v>
      </c>
      <c r="DB25" s="175" t="e">
        <f>(CZ25/#REF!)*100</f>
        <v>#REF!</v>
      </c>
      <c r="DC25" s="176" t="e">
        <f>(DA25/#REF!)*100</f>
        <v>#REF!</v>
      </c>
      <c r="DD25" s="155">
        <f t="shared" si="1"/>
        <v>72045</v>
      </c>
      <c r="DE25" s="158">
        <f t="shared" si="1"/>
        <v>0</v>
      </c>
      <c r="DF25" s="158">
        <f t="shared" si="1"/>
        <v>63534</v>
      </c>
      <c r="DG25" s="169">
        <f t="shared" si="1"/>
        <v>0</v>
      </c>
      <c r="DH25" s="155">
        <f t="shared" si="1"/>
        <v>72045</v>
      </c>
      <c r="DI25" s="156">
        <f t="shared" si="1"/>
        <v>0</v>
      </c>
      <c r="DJ25" s="156">
        <f t="shared" si="1"/>
        <v>58132</v>
      </c>
      <c r="DK25" s="156">
        <f t="shared" si="1"/>
        <v>0</v>
      </c>
      <c r="DL25" s="155">
        <f t="shared" si="1"/>
        <v>0</v>
      </c>
      <c r="DM25" s="156">
        <f t="shared" si="1"/>
        <v>0</v>
      </c>
      <c r="DN25" s="156">
        <f t="shared" si="1"/>
        <v>5402</v>
      </c>
      <c r="DO25" s="171">
        <f t="shared" si="1"/>
        <v>0</v>
      </c>
      <c r="DP25" s="155">
        <f>ROUND((DD25/CZ25),0)</f>
        <v>2237</v>
      </c>
      <c r="DQ25" s="161" t="e">
        <f>ROUND((DE25/DA25),0)</f>
        <v>#DIV/0!</v>
      </c>
      <c r="DR25" s="177">
        <f t="shared" si="18"/>
        <v>32.200000000000003</v>
      </c>
      <c r="DS25" s="91">
        <f t="shared" si="2"/>
        <v>100</v>
      </c>
      <c r="DT25" s="86">
        <f t="shared" si="3"/>
        <v>135579</v>
      </c>
      <c r="DU25" s="91">
        <f t="shared" si="4"/>
        <v>100</v>
      </c>
      <c r="DV25" s="86">
        <f t="shared" si="5"/>
        <v>72045</v>
      </c>
      <c r="DW25" s="92">
        <f t="shared" si="6"/>
        <v>100</v>
      </c>
      <c r="DX25" s="93">
        <f t="shared" si="7"/>
        <v>63534</v>
      </c>
      <c r="DY25" s="91">
        <f t="shared" si="8"/>
        <v>100</v>
      </c>
      <c r="DZ25" s="86">
        <f t="shared" si="9"/>
        <v>72045</v>
      </c>
      <c r="EA25" s="92">
        <f t="shared" si="10"/>
        <v>100</v>
      </c>
      <c r="EB25" s="93">
        <f t="shared" si="11"/>
        <v>58132</v>
      </c>
      <c r="EC25" s="91">
        <f t="shared" si="12"/>
        <v>100</v>
      </c>
      <c r="ED25" s="86">
        <f t="shared" si="13"/>
        <v>0</v>
      </c>
      <c r="EE25" s="94">
        <v>0</v>
      </c>
      <c r="EF25" s="93">
        <f t="shared" si="14"/>
        <v>5402</v>
      </c>
      <c r="EG25" s="94">
        <f t="shared" si="15"/>
        <v>100</v>
      </c>
      <c r="EH25" s="178" t="e">
        <f t="shared" si="19"/>
        <v>#DIV/0!</v>
      </c>
      <c r="EI25" s="179" t="e">
        <f t="shared" si="20"/>
        <v>#DIV/0!</v>
      </c>
    </row>
    <row r="26" spans="1:139" s="139" customFormat="1" ht="15.75" customHeight="1" x14ac:dyDescent="0.25">
      <c r="A26" s="775"/>
      <c r="B26" s="97"/>
      <c r="C26" s="98" t="s">
        <v>41</v>
      </c>
      <c r="D26" s="99">
        <v>16.8</v>
      </c>
      <c r="E26" s="100"/>
      <c r="F26" s="100">
        <v>0.77813802686428912</v>
      </c>
      <c r="G26" s="100"/>
      <c r="H26" s="118">
        <v>65102</v>
      </c>
      <c r="I26" s="109"/>
      <c r="J26" s="103">
        <v>35793</v>
      </c>
      <c r="K26" s="104"/>
      <c r="L26" s="105">
        <v>29309</v>
      </c>
      <c r="M26" s="106"/>
      <c r="N26" s="107">
        <v>35793</v>
      </c>
      <c r="O26" s="108"/>
      <c r="P26" s="104">
        <v>25844</v>
      </c>
      <c r="Q26" s="109"/>
      <c r="R26" s="107">
        <v>0</v>
      </c>
      <c r="S26" s="104"/>
      <c r="T26" s="104">
        <v>3465</v>
      </c>
      <c r="U26" s="110"/>
      <c r="V26" s="105">
        <v>2131</v>
      </c>
      <c r="W26" s="105"/>
      <c r="X26" s="111">
        <v>15.4</v>
      </c>
      <c r="Y26" s="112"/>
      <c r="Z26" s="100">
        <v>0.70512820512820518</v>
      </c>
      <c r="AA26" s="100"/>
      <c r="AB26" s="103">
        <v>70477</v>
      </c>
      <c r="AC26" s="109"/>
      <c r="AD26" s="103">
        <v>36252</v>
      </c>
      <c r="AE26" s="104"/>
      <c r="AF26" s="105">
        <v>34225</v>
      </c>
      <c r="AG26" s="106"/>
      <c r="AH26" s="107">
        <v>36252</v>
      </c>
      <c r="AI26" s="108"/>
      <c r="AJ26" s="104">
        <v>32288</v>
      </c>
      <c r="AK26" s="109"/>
      <c r="AL26" s="107">
        <v>0</v>
      </c>
      <c r="AM26" s="104"/>
      <c r="AN26" s="104">
        <v>1937</v>
      </c>
      <c r="AO26" s="110"/>
      <c r="AP26" s="105">
        <v>2354.0259740259739</v>
      </c>
      <c r="AQ26" s="113"/>
      <c r="AR26" s="114">
        <v>7</v>
      </c>
      <c r="AS26" s="115"/>
      <c r="AT26" s="115">
        <v>0.3170289855072464</v>
      </c>
      <c r="AU26" s="116"/>
      <c r="AV26" s="105">
        <v>89534</v>
      </c>
      <c r="AW26" s="105"/>
      <c r="AX26" s="103">
        <v>44083</v>
      </c>
      <c r="AY26" s="118"/>
      <c r="AZ26" s="104">
        <v>45451</v>
      </c>
      <c r="BA26" s="118"/>
      <c r="BB26" s="103">
        <v>44083</v>
      </c>
      <c r="BC26" s="108"/>
      <c r="BD26" s="104">
        <v>44688</v>
      </c>
      <c r="BE26" s="109"/>
      <c r="BF26" s="119">
        <v>0</v>
      </c>
      <c r="BG26" s="118"/>
      <c r="BH26" s="118">
        <v>763</v>
      </c>
      <c r="BI26" s="110"/>
      <c r="BJ26" s="120">
        <v>6297.5714285714284</v>
      </c>
      <c r="BK26" s="121"/>
      <c r="BL26" s="111">
        <v>18.2</v>
      </c>
      <c r="BM26" s="104"/>
      <c r="BN26" s="100">
        <v>0.82390221819827969</v>
      </c>
      <c r="BO26" s="109"/>
      <c r="BP26" s="107">
        <v>88765</v>
      </c>
      <c r="BQ26" s="107">
        <v>0</v>
      </c>
      <c r="BR26" s="103">
        <v>47470</v>
      </c>
      <c r="BS26" s="104"/>
      <c r="BT26" s="104">
        <v>41295</v>
      </c>
      <c r="BU26" s="109"/>
      <c r="BV26" s="105">
        <v>47470</v>
      </c>
      <c r="BW26" s="122"/>
      <c r="BX26" s="104">
        <v>40581</v>
      </c>
      <c r="BY26" s="109"/>
      <c r="BZ26" s="105">
        <v>0</v>
      </c>
      <c r="CA26" s="104"/>
      <c r="CB26" s="104">
        <v>714</v>
      </c>
      <c r="CC26" s="123"/>
      <c r="CD26" s="119">
        <v>2608.2417582417584</v>
      </c>
      <c r="CE26" s="124"/>
      <c r="CF26" s="125">
        <v>57.400000000000006</v>
      </c>
      <c r="CG26" s="105"/>
      <c r="CH26" s="100">
        <v>0.65525114155251152</v>
      </c>
      <c r="CI26" s="109"/>
      <c r="CJ26" s="101">
        <v>313878</v>
      </c>
      <c r="CK26" s="102"/>
      <c r="CL26" s="107">
        <v>163598</v>
      </c>
      <c r="CM26" s="120"/>
      <c r="CN26" s="127">
        <v>150280</v>
      </c>
      <c r="CO26" s="120"/>
      <c r="CP26" s="107">
        <v>163598</v>
      </c>
      <c r="CQ26" s="104"/>
      <c r="CR26" s="104">
        <v>143401</v>
      </c>
      <c r="CS26" s="118"/>
      <c r="CT26" s="107">
        <v>0</v>
      </c>
      <c r="CU26" s="104"/>
      <c r="CV26" s="104">
        <v>6879</v>
      </c>
      <c r="CW26" s="109"/>
      <c r="CX26" s="107">
        <v>2850.1393728222993</v>
      </c>
      <c r="CY26" s="146"/>
      <c r="CZ26" s="129">
        <f t="shared" si="0"/>
        <v>32.200000000000003</v>
      </c>
      <c r="DA26" s="130">
        <f t="shared" si="0"/>
        <v>0</v>
      </c>
      <c r="DB26" s="131">
        <f>(CZ26/4343)*100</f>
        <v>0.74142297950725311</v>
      </c>
      <c r="DC26" s="132">
        <f>(DA26/4343)*100</f>
        <v>0</v>
      </c>
      <c r="DD26" s="107">
        <f t="shared" si="1"/>
        <v>72045</v>
      </c>
      <c r="DE26" s="105">
        <f t="shared" si="1"/>
        <v>0</v>
      </c>
      <c r="DF26" s="105">
        <f t="shared" si="1"/>
        <v>63534</v>
      </c>
      <c r="DG26" s="119">
        <f t="shared" si="1"/>
        <v>0</v>
      </c>
      <c r="DH26" s="107">
        <f t="shared" si="1"/>
        <v>72045</v>
      </c>
      <c r="DI26" s="104">
        <f t="shared" si="1"/>
        <v>0</v>
      </c>
      <c r="DJ26" s="104">
        <f t="shared" si="1"/>
        <v>58132</v>
      </c>
      <c r="DK26" s="104">
        <f t="shared" si="1"/>
        <v>0</v>
      </c>
      <c r="DL26" s="107">
        <f t="shared" si="1"/>
        <v>0</v>
      </c>
      <c r="DM26" s="104">
        <f t="shared" si="1"/>
        <v>0</v>
      </c>
      <c r="DN26" s="104">
        <f t="shared" si="1"/>
        <v>5402</v>
      </c>
      <c r="DO26" s="118">
        <f t="shared" si="1"/>
        <v>0</v>
      </c>
      <c r="DP26" s="107">
        <f>ROUND((DD26/CZ26),0)</f>
        <v>2237</v>
      </c>
      <c r="DQ26" s="113" t="e">
        <f t="shared" si="22"/>
        <v>#DIV/0!</v>
      </c>
      <c r="DR26" s="133">
        <f t="shared" si="18"/>
        <v>32.200000000000003</v>
      </c>
      <c r="DS26" s="134">
        <f t="shared" si="2"/>
        <v>100</v>
      </c>
      <c r="DT26" s="117">
        <f t="shared" si="3"/>
        <v>135579</v>
      </c>
      <c r="DU26" s="134">
        <f t="shared" si="4"/>
        <v>100</v>
      </c>
      <c r="DV26" s="117">
        <f t="shared" si="5"/>
        <v>72045</v>
      </c>
      <c r="DW26" s="135">
        <f t="shared" si="6"/>
        <v>100</v>
      </c>
      <c r="DX26" s="127">
        <f t="shared" si="7"/>
        <v>63534</v>
      </c>
      <c r="DY26" s="134">
        <f t="shared" si="8"/>
        <v>100</v>
      </c>
      <c r="DZ26" s="117">
        <f t="shared" si="9"/>
        <v>72045</v>
      </c>
      <c r="EA26" s="135">
        <f t="shared" si="10"/>
        <v>100</v>
      </c>
      <c r="EB26" s="127">
        <f t="shared" si="11"/>
        <v>58132</v>
      </c>
      <c r="EC26" s="134">
        <f t="shared" si="12"/>
        <v>100</v>
      </c>
      <c r="ED26" s="117">
        <f t="shared" si="13"/>
        <v>0</v>
      </c>
      <c r="EE26" s="136">
        <v>0</v>
      </c>
      <c r="EF26" s="127">
        <f t="shared" si="14"/>
        <v>5402</v>
      </c>
      <c r="EG26" s="136">
        <f t="shared" si="15"/>
        <v>100</v>
      </c>
      <c r="EH26" s="137" t="e">
        <f t="shared" si="19"/>
        <v>#DIV/0!</v>
      </c>
      <c r="EI26" s="138" t="e">
        <f t="shared" si="20"/>
        <v>#DIV/0!</v>
      </c>
    </row>
    <row r="27" spans="1:139" s="180" customFormat="1" ht="15.75" customHeight="1" x14ac:dyDescent="0.25">
      <c r="A27" s="775"/>
      <c r="B27" s="184" t="s">
        <v>49</v>
      </c>
      <c r="C27" s="185"/>
      <c r="D27" s="150">
        <v>95</v>
      </c>
      <c r="E27" s="151"/>
      <c r="F27" s="151">
        <v>0.87365158774680651</v>
      </c>
      <c r="G27" s="151"/>
      <c r="H27" s="152">
        <v>104713</v>
      </c>
      <c r="I27" s="153"/>
      <c r="J27" s="152">
        <v>57427</v>
      </c>
      <c r="K27" s="93"/>
      <c r="L27" s="86">
        <v>47286</v>
      </c>
      <c r="M27" s="154"/>
      <c r="N27" s="155">
        <v>57427</v>
      </c>
      <c r="O27" s="156"/>
      <c r="P27" s="156">
        <v>41726</v>
      </c>
      <c r="Q27" s="157"/>
      <c r="R27" s="155">
        <v>0</v>
      </c>
      <c r="S27" s="156"/>
      <c r="T27" s="156">
        <v>5560</v>
      </c>
      <c r="U27" s="157"/>
      <c r="V27" s="158">
        <v>604</v>
      </c>
      <c r="W27" s="158"/>
      <c r="X27" s="159">
        <v>89.5</v>
      </c>
      <c r="Y27" s="160"/>
      <c r="Z27" s="151">
        <v>0.81548231906770785</v>
      </c>
      <c r="AA27" s="151"/>
      <c r="AB27" s="152">
        <v>45747</v>
      </c>
      <c r="AC27" s="153"/>
      <c r="AD27" s="152">
        <v>23365</v>
      </c>
      <c r="AE27" s="93"/>
      <c r="AF27" s="86">
        <v>22382</v>
      </c>
      <c r="AG27" s="154"/>
      <c r="AH27" s="155">
        <v>23365</v>
      </c>
      <c r="AI27" s="156"/>
      <c r="AJ27" s="156">
        <v>21178</v>
      </c>
      <c r="AK27" s="157"/>
      <c r="AL27" s="155">
        <v>0</v>
      </c>
      <c r="AM27" s="156"/>
      <c r="AN27" s="156">
        <v>1204</v>
      </c>
      <c r="AO27" s="157"/>
      <c r="AP27" s="158">
        <v>261.06145251396646</v>
      </c>
      <c r="AQ27" s="161"/>
      <c r="AR27" s="162">
        <v>90.9</v>
      </c>
      <c r="AS27" s="92"/>
      <c r="AT27" s="163">
        <v>0.82018984372180315</v>
      </c>
      <c r="AU27" s="164"/>
      <c r="AV27" s="86">
        <v>35576</v>
      </c>
      <c r="AW27" s="154"/>
      <c r="AX27" s="152">
        <v>17516</v>
      </c>
      <c r="AY27" s="165"/>
      <c r="AZ27" s="93">
        <v>18060</v>
      </c>
      <c r="BA27" s="165"/>
      <c r="BB27" s="152">
        <v>17516</v>
      </c>
      <c r="BC27" s="156"/>
      <c r="BD27" s="156">
        <v>17757</v>
      </c>
      <c r="BE27" s="153"/>
      <c r="BF27" s="86">
        <v>0</v>
      </c>
      <c r="BG27" s="86"/>
      <c r="BH27" s="165">
        <v>303</v>
      </c>
      <c r="BI27" s="157"/>
      <c r="BJ27" s="87">
        <v>192.69526952695267</v>
      </c>
      <c r="BK27" s="166"/>
      <c r="BL27" s="159">
        <v>90.100000000000009</v>
      </c>
      <c r="BM27" s="156"/>
      <c r="BN27" s="151">
        <v>0.81297145125780512</v>
      </c>
      <c r="BO27" s="157"/>
      <c r="BP27" s="167">
        <v>39559</v>
      </c>
      <c r="BQ27" s="167">
        <v>0</v>
      </c>
      <c r="BR27" s="152">
        <v>21155</v>
      </c>
      <c r="BS27" s="156"/>
      <c r="BT27" s="156">
        <v>18404</v>
      </c>
      <c r="BU27" s="157"/>
      <c r="BV27" s="158">
        <v>21155</v>
      </c>
      <c r="BW27" s="158"/>
      <c r="BX27" s="158">
        <v>18086</v>
      </c>
      <c r="BY27" s="157"/>
      <c r="BZ27" s="158">
        <v>0</v>
      </c>
      <c r="CA27" s="158"/>
      <c r="CB27" s="158">
        <v>318</v>
      </c>
      <c r="CC27" s="168"/>
      <c r="CD27" s="169">
        <v>234.79467258601551</v>
      </c>
      <c r="CE27" s="170"/>
      <c r="CF27" s="82">
        <v>365.5</v>
      </c>
      <c r="CG27" s="158"/>
      <c r="CH27" s="151">
        <v>0.82938684372354987</v>
      </c>
      <c r="CI27" s="157"/>
      <c r="CJ27" s="152">
        <v>225595</v>
      </c>
      <c r="CK27" s="153"/>
      <c r="CL27" s="155">
        <v>119463</v>
      </c>
      <c r="CM27" s="165"/>
      <c r="CN27" s="93">
        <v>106132</v>
      </c>
      <c r="CO27" s="165"/>
      <c r="CP27" s="155">
        <v>119463</v>
      </c>
      <c r="CQ27" s="156"/>
      <c r="CR27" s="156">
        <v>98747</v>
      </c>
      <c r="CS27" s="171"/>
      <c r="CT27" s="155">
        <v>0</v>
      </c>
      <c r="CU27" s="156"/>
      <c r="CV27" s="156">
        <v>7385</v>
      </c>
      <c r="CW27" s="157"/>
      <c r="CX27" s="155">
        <v>326.8481532147743</v>
      </c>
      <c r="CY27" s="172"/>
      <c r="CZ27" s="173">
        <f t="shared" si="0"/>
        <v>184.5</v>
      </c>
      <c r="DA27" s="174">
        <f t="shared" si="0"/>
        <v>0</v>
      </c>
      <c r="DB27" s="175" t="e">
        <f>(CZ27/#REF!)*100</f>
        <v>#REF!</v>
      </c>
      <c r="DC27" s="176" t="e">
        <f>(DA27/#REF!)*100</f>
        <v>#REF!</v>
      </c>
      <c r="DD27" s="155">
        <f t="shared" si="1"/>
        <v>80792</v>
      </c>
      <c r="DE27" s="158">
        <f t="shared" si="1"/>
        <v>0</v>
      </c>
      <c r="DF27" s="158">
        <f t="shared" si="1"/>
        <v>69668</v>
      </c>
      <c r="DG27" s="169">
        <f t="shared" si="1"/>
        <v>0</v>
      </c>
      <c r="DH27" s="155">
        <f t="shared" si="1"/>
        <v>80792</v>
      </c>
      <c r="DI27" s="156">
        <f t="shared" si="1"/>
        <v>0</v>
      </c>
      <c r="DJ27" s="156">
        <f t="shared" si="1"/>
        <v>62904</v>
      </c>
      <c r="DK27" s="156">
        <f t="shared" si="1"/>
        <v>0</v>
      </c>
      <c r="DL27" s="155">
        <f t="shared" si="1"/>
        <v>0</v>
      </c>
      <c r="DM27" s="156">
        <f t="shared" si="1"/>
        <v>0</v>
      </c>
      <c r="DN27" s="156">
        <f t="shared" si="1"/>
        <v>6764</v>
      </c>
      <c r="DO27" s="171">
        <f t="shared" si="1"/>
        <v>0</v>
      </c>
      <c r="DP27" s="155">
        <f>ROUND((DD27/CZ27),0)</f>
        <v>438</v>
      </c>
      <c r="DQ27" s="161" t="e">
        <f>ROUND((DE27/DA27),0)</f>
        <v>#DIV/0!</v>
      </c>
      <c r="DR27" s="177">
        <f t="shared" si="18"/>
        <v>184.5</v>
      </c>
      <c r="DS27" s="91">
        <f t="shared" si="2"/>
        <v>100</v>
      </c>
      <c r="DT27" s="86">
        <f t="shared" si="3"/>
        <v>150460</v>
      </c>
      <c r="DU27" s="91">
        <f t="shared" si="4"/>
        <v>100</v>
      </c>
      <c r="DV27" s="86">
        <f t="shared" si="5"/>
        <v>80792</v>
      </c>
      <c r="DW27" s="92">
        <f t="shared" si="6"/>
        <v>100</v>
      </c>
      <c r="DX27" s="93">
        <f t="shared" si="7"/>
        <v>69668</v>
      </c>
      <c r="DY27" s="91">
        <f t="shared" si="8"/>
        <v>100</v>
      </c>
      <c r="DZ27" s="86">
        <f t="shared" si="9"/>
        <v>80792</v>
      </c>
      <c r="EA27" s="92">
        <f t="shared" si="10"/>
        <v>100</v>
      </c>
      <c r="EB27" s="93">
        <f t="shared" si="11"/>
        <v>62904</v>
      </c>
      <c r="EC27" s="91">
        <f t="shared" si="12"/>
        <v>100</v>
      </c>
      <c r="ED27" s="86">
        <f t="shared" si="13"/>
        <v>0</v>
      </c>
      <c r="EE27" s="94">
        <v>0</v>
      </c>
      <c r="EF27" s="93">
        <f t="shared" si="14"/>
        <v>6764</v>
      </c>
      <c r="EG27" s="94">
        <f t="shared" si="15"/>
        <v>100</v>
      </c>
      <c r="EH27" s="178" t="e">
        <f t="shared" si="19"/>
        <v>#DIV/0!</v>
      </c>
      <c r="EI27" s="179" t="e">
        <f t="shared" si="20"/>
        <v>#DIV/0!</v>
      </c>
    </row>
    <row r="28" spans="1:139" s="139" customFormat="1" ht="15.75" customHeight="1" x14ac:dyDescent="0.25">
      <c r="A28" s="775"/>
      <c r="B28" s="97"/>
      <c r="C28" s="98" t="s">
        <v>41</v>
      </c>
      <c r="D28" s="99">
        <v>54.3</v>
      </c>
      <c r="E28" s="100"/>
      <c r="F28" s="100">
        <v>2.5150532654006486</v>
      </c>
      <c r="G28" s="100"/>
      <c r="H28" s="103">
        <v>97281</v>
      </c>
      <c r="I28" s="109"/>
      <c r="J28" s="103">
        <v>53485</v>
      </c>
      <c r="K28" s="104"/>
      <c r="L28" s="117">
        <v>43796</v>
      </c>
      <c r="M28" s="186"/>
      <c r="N28" s="107">
        <v>53485</v>
      </c>
      <c r="O28" s="108"/>
      <c r="P28" s="104">
        <v>38618</v>
      </c>
      <c r="Q28" s="109"/>
      <c r="R28" s="107">
        <v>0</v>
      </c>
      <c r="S28" s="104"/>
      <c r="T28" s="104">
        <v>5178</v>
      </c>
      <c r="U28" s="110"/>
      <c r="V28" s="105">
        <v>985</v>
      </c>
      <c r="W28" s="105"/>
      <c r="X28" s="111">
        <v>47.6</v>
      </c>
      <c r="Y28" s="112"/>
      <c r="Z28" s="100">
        <v>2.1794871794871797</v>
      </c>
      <c r="AA28" s="100"/>
      <c r="AB28" s="103">
        <v>36454</v>
      </c>
      <c r="AC28" s="109"/>
      <c r="AD28" s="103">
        <v>18751</v>
      </c>
      <c r="AE28" s="104"/>
      <c r="AF28" s="117">
        <v>17703</v>
      </c>
      <c r="AG28" s="186"/>
      <c r="AH28" s="107">
        <v>18751</v>
      </c>
      <c r="AI28" s="108"/>
      <c r="AJ28" s="104">
        <v>16701</v>
      </c>
      <c r="AK28" s="109"/>
      <c r="AL28" s="107">
        <v>0</v>
      </c>
      <c r="AM28" s="104"/>
      <c r="AN28" s="104">
        <v>1002</v>
      </c>
      <c r="AO28" s="110"/>
      <c r="AP28" s="105">
        <v>393.92857142857144</v>
      </c>
      <c r="AQ28" s="113"/>
      <c r="AR28" s="114">
        <v>48.9</v>
      </c>
      <c r="AS28" s="115"/>
      <c r="AT28" s="115">
        <v>2.2146739130434785</v>
      </c>
      <c r="AU28" s="116"/>
      <c r="AV28" s="105">
        <v>27635</v>
      </c>
      <c r="AW28" s="186"/>
      <c r="AX28" s="103">
        <v>13606</v>
      </c>
      <c r="AY28" s="118"/>
      <c r="AZ28" s="127">
        <v>14029</v>
      </c>
      <c r="BA28" s="120"/>
      <c r="BB28" s="101">
        <v>13606</v>
      </c>
      <c r="BC28" s="108"/>
      <c r="BD28" s="104">
        <v>13793</v>
      </c>
      <c r="BE28" s="102"/>
      <c r="BF28" s="142">
        <v>0</v>
      </c>
      <c r="BG28" s="120"/>
      <c r="BH28" s="120">
        <v>236</v>
      </c>
      <c r="BI28" s="110"/>
      <c r="BJ28" s="120">
        <v>278.24130879345603</v>
      </c>
      <c r="BK28" s="121"/>
      <c r="BL28" s="111">
        <v>47.7</v>
      </c>
      <c r="BM28" s="104"/>
      <c r="BN28" s="100">
        <v>2.159348121321865</v>
      </c>
      <c r="BO28" s="109"/>
      <c r="BP28" s="107">
        <v>32241</v>
      </c>
      <c r="BQ28" s="107">
        <v>0</v>
      </c>
      <c r="BR28" s="103">
        <v>17242</v>
      </c>
      <c r="BS28" s="104"/>
      <c r="BT28" s="104">
        <v>14999</v>
      </c>
      <c r="BU28" s="109"/>
      <c r="BV28" s="105">
        <v>17242</v>
      </c>
      <c r="BW28" s="122"/>
      <c r="BX28" s="104">
        <v>14740</v>
      </c>
      <c r="BY28" s="109"/>
      <c r="BZ28" s="105">
        <v>0</v>
      </c>
      <c r="CA28" s="104"/>
      <c r="CB28" s="104">
        <v>259</v>
      </c>
      <c r="CC28" s="123"/>
      <c r="CD28" s="119">
        <v>361.46750524109012</v>
      </c>
      <c r="CE28" s="124"/>
      <c r="CF28" s="125">
        <v>198.5</v>
      </c>
      <c r="CG28" s="105"/>
      <c r="CH28" s="100">
        <v>2.2659817351598175</v>
      </c>
      <c r="CI28" s="109"/>
      <c r="CJ28" s="101">
        <v>193611</v>
      </c>
      <c r="CK28" s="102"/>
      <c r="CL28" s="107">
        <v>103084</v>
      </c>
      <c r="CM28" s="120"/>
      <c r="CN28" s="127">
        <v>90527</v>
      </c>
      <c r="CO28" s="120"/>
      <c r="CP28" s="107">
        <v>103084</v>
      </c>
      <c r="CQ28" s="104"/>
      <c r="CR28" s="104">
        <v>83852</v>
      </c>
      <c r="CS28" s="118"/>
      <c r="CT28" s="107">
        <v>0</v>
      </c>
      <c r="CU28" s="104"/>
      <c r="CV28" s="104">
        <v>6675</v>
      </c>
      <c r="CW28" s="109"/>
      <c r="CX28" s="107">
        <v>519.31486146095722</v>
      </c>
      <c r="CY28" s="146"/>
      <c r="CZ28" s="129">
        <f t="shared" si="0"/>
        <v>101.9</v>
      </c>
      <c r="DA28" s="130">
        <f t="shared" si="0"/>
        <v>0</v>
      </c>
      <c r="DB28" s="131">
        <f>(CZ28/4343)*100</f>
        <v>2.3463043978816489</v>
      </c>
      <c r="DC28" s="132">
        <f>(DA28/4343)*100</f>
        <v>0</v>
      </c>
      <c r="DD28" s="107">
        <f t="shared" si="1"/>
        <v>72236</v>
      </c>
      <c r="DE28" s="105">
        <f t="shared" si="1"/>
        <v>0</v>
      </c>
      <c r="DF28" s="105">
        <f t="shared" si="1"/>
        <v>61499</v>
      </c>
      <c r="DG28" s="119">
        <f t="shared" si="1"/>
        <v>0</v>
      </c>
      <c r="DH28" s="107">
        <f t="shared" si="1"/>
        <v>72236</v>
      </c>
      <c r="DI28" s="104">
        <f t="shared" si="1"/>
        <v>0</v>
      </c>
      <c r="DJ28" s="104">
        <f t="shared" si="1"/>
        <v>55319</v>
      </c>
      <c r="DK28" s="104">
        <f t="shared" si="1"/>
        <v>0</v>
      </c>
      <c r="DL28" s="107">
        <f t="shared" si="1"/>
        <v>0</v>
      </c>
      <c r="DM28" s="104">
        <f t="shared" si="1"/>
        <v>0</v>
      </c>
      <c r="DN28" s="104">
        <f t="shared" si="1"/>
        <v>6180</v>
      </c>
      <c r="DO28" s="118">
        <f t="shared" si="1"/>
        <v>0</v>
      </c>
      <c r="DP28" s="107">
        <f>ROUND((DD28/CZ28),0)</f>
        <v>709</v>
      </c>
      <c r="DQ28" s="113" t="e">
        <f>ROUND((DE28/DA28),0)</f>
        <v>#DIV/0!</v>
      </c>
      <c r="DR28" s="133">
        <f t="shared" si="18"/>
        <v>101.9</v>
      </c>
      <c r="DS28" s="134">
        <f t="shared" si="2"/>
        <v>100</v>
      </c>
      <c r="DT28" s="117">
        <f t="shared" si="3"/>
        <v>133735</v>
      </c>
      <c r="DU28" s="134">
        <f t="shared" si="4"/>
        <v>100</v>
      </c>
      <c r="DV28" s="117">
        <f t="shared" si="5"/>
        <v>72236</v>
      </c>
      <c r="DW28" s="135">
        <f t="shared" si="6"/>
        <v>100</v>
      </c>
      <c r="DX28" s="127">
        <f t="shared" si="7"/>
        <v>61499</v>
      </c>
      <c r="DY28" s="134">
        <f t="shared" si="8"/>
        <v>100</v>
      </c>
      <c r="DZ28" s="117">
        <f t="shared" si="9"/>
        <v>72236</v>
      </c>
      <c r="EA28" s="135">
        <f t="shared" si="10"/>
        <v>100</v>
      </c>
      <c r="EB28" s="127">
        <f t="shared" si="11"/>
        <v>55319</v>
      </c>
      <c r="EC28" s="134">
        <f t="shared" si="12"/>
        <v>100</v>
      </c>
      <c r="ED28" s="117">
        <f t="shared" si="13"/>
        <v>0</v>
      </c>
      <c r="EE28" s="136">
        <v>0</v>
      </c>
      <c r="EF28" s="127">
        <f t="shared" si="14"/>
        <v>6180</v>
      </c>
      <c r="EG28" s="136">
        <f t="shared" si="15"/>
        <v>100</v>
      </c>
      <c r="EH28" s="137" t="e">
        <f t="shared" si="19"/>
        <v>#DIV/0!</v>
      </c>
      <c r="EI28" s="138" t="e">
        <f t="shared" si="20"/>
        <v>#DIV/0!</v>
      </c>
    </row>
    <row r="29" spans="1:139" s="139" customFormat="1" ht="15.75" customHeight="1" x14ac:dyDescent="0.25">
      <c r="A29" s="775"/>
      <c r="B29" s="97"/>
      <c r="C29" s="98" t="s">
        <v>42</v>
      </c>
      <c r="D29" s="99">
        <v>3.2</v>
      </c>
      <c r="E29" s="100"/>
      <c r="F29" s="100">
        <v>0.14821676702176934</v>
      </c>
      <c r="G29" s="100"/>
      <c r="H29" s="103">
        <v>1112</v>
      </c>
      <c r="I29" s="109"/>
      <c r="J29" s="103">
        <v>572</v>
      </c>
      <c r="K29" s="104"/>
      <c r="L29" s="117">
        <v>540</v>
      </c>
      <c r="M29" s="186"/>
      <c r="N29" s="107">
        <v>572</v>
      </c>
      <c r="O29" s="108"/>
      <c r="P29" s="104">
        <v>485</v>
      </c>
      <c r="Q29" s="109"/>
      <c r="R29" s="107">
        <v>0</v>
      </c>
      <c r="S29" s="104"/>
      <c r="T29" s="104">
        <v>55</v>
      </c>
      <c r="U29" s="110"/>
      <c r="V29" s="105">
        <v>179</v>
      </c>
      <c r="W29" s="105"/>
      <c r="X29" s="111">
        <v>3.4</v>
      </c>
      <c r="Y29" s="112"/>
      <c r="Z29" s="100">
        <v>0.15567765567765568</v>
      </c>
      <c r="AA29" s="100"/>
      <c r="AB29" s="103">
        <v>2476</v>
      </c>
      <c r="AC29" s="109"/>
      <c r="AD29" s="103">
        <v>1227</v>
      </c>
      <c r="AE29" s="104"/>
      <c r="AF29" s="117">
        <v>1249</v>
      </c>
      <c r="AG29" s="186"/>
      <c r="AH29" s="107">
        <v>1227</v>
      </c>
      <c r="AI29" s="108"/>
      <c r="AJ29" s="104">
        <v>1228</v>
      </c>
      <c r="AK29" s="109"/>
      <c r="AL29" s="107">
        <v>0</v>
      </c>
      <c r="AM29" s="104"/>
      <c r="AN29" s="104">
        <v>21</v>
      </c>
      <c r="AO29" s="110"/>
      <c r="AP29" s="105">
        <v>360.88235294117646</v>
      </c>
      <c r="AQ29" s="113"/>
      <c r="AR29" s="114">
        <v>3.3</v>
      </c>
      <c r="AS29" s="115"/>
      <c r="AT29" s="115">
        <v>0.1494565217391304</v>
      </c>
      <c r="AU29" s="116"/>
      <c r="AV29" s="105">
        <v>1755</v>
      </c>
      <c r="AW29" s="186"/>
      <c r="AX29" s="103">
        <v>864</v>
      </c>
      <c r="AY29" s="118"/>
      <c r="AZ29" s="127">
        <v>891</v>
      </c>
      <c r="BA29" s="120"/>
      <c r="BB29" s="101">
        <v>864</v>
      </c>
      <c r="BC29" s="108"/>
      <c r="BD29" s="104">
        <v>876</v>
      </c>
      <c r="BE29" s="102"/>
      <c r="BF29" s="142">
        <v>0</v>
      </c>
      <c r="BG29" s="120"/>
      <c r="BH29" s="120">
        <v>15</v>
      </c>
      <c r="BI29" s="110"/>
      <c r="BJ29" s="120">
        <v>261.81818181818181</v>
      </c>
      <c r="BK29" s="121"/>
      <c r="BL29" s="111">
        <v>3.2</v>
      </c>
      <c r="BM29" s="104"/>
      <c r="BN29" s="100">
        <v>0.14486192847442281</v>
      </c>
      <c r="BO29" s="109"/>
      <c r="BP29" s="107">
        <v>1590</v>
      </c>
      <c r="BQ29" s="107">
        <v>0</v>
      </c>
      <c r="BR29" s="103">
        <v>850</v>
      </c>
      <c r="BS29" s="104"/>
      <c r="BT29" s="104">
        <v>740</v>
      </c>
      <c r="BU29" s="109"/>
      <c r="BV29" s="105">
        <v>850</v>
      </c>
      <c r="BW29" s="122"/>
      <c r="BX29" s="104">
        <v>727</v>
      </c>
      <c r="BY29" s="109"/>
      <c r="BZ29" s="105">
        <v>0</v>
      </c>
      <c r="CA29" s="104"/>
      <c r="CB29" s="104">
        <v>13</v>
      </c>
      <c r="CC29" s="123"/>
      <c r="CD29" s="119">
        <v>265.625</v>
      </c>
      <c r="CE29" s="124"/>
      <c r="CF29" s="125">
        <v>13.099999999999998</v>
      </c>
      <c r="CG29" s="105"/>
      <c r="CH29" s="100">
        <v>0.14954337899543377</v>
      </c>
      <c r="CI29" s="109"/>
      <c r="CJ29" s="101">
        <v>6933</v>
      </c>
      <c r="CK29" s="102"/>
      <c r="CL29" s="107">
        <v>3513</v>
      </c>
      <c r="CM29" s="120"/>
      <c r="CN29" s="127">
        <v>3420</v>
      </c>
      <c r="CO29" s="120"/>
      <c r="CP29" s="107">
        <v>3513</v>
      </c>
      <c r="CQ29" s="104"/>
      <c r="CR29" s="104">
        <v>3316</v>
      </c>
      <c r="CS29" s="118"/>
      <c r="CT29" s="107">
        <v>0</v>
      </c>
      <c r="CU29" s="104"/>
      <c r="CV29" s="104">
        <v>104</v>
      </c>
      <c r="CW29" s="109"/>
      <c r="CX29" s="107">
        <v>268.16793893129773</v>
      </c>
      <c r="CY29" s="146"/>
      <c r="CZ29" s="129">
        <f t="shared" si="0"/>
        <v>6.6</v>
      </c>
      <c r="DA29" s="130">
        <f t="shared" si="0"/>
        <v>0</v>
      </c>
      <c r="DB29" s="131">
        <f t="shared" ref="DB29:DC31" si="25">(CZ29/4343)*100</f>
        <v>0.15196868524061707</v>
      </c>
      <c r="DC29" s="132">
        <f t="shared" si="25"/>
        <v>0</v>
      </c>
      <c r="DD29" s="107">
        <f t="shared" si="1"/>
        <v>1799</v>
      </c>
      <c r="DE29" s="105">
        <f t="shared" si="1"/>
        <v>0</v>
      </c>
      <c r="DF29" s="105">
        <f t="shared" si="1"/>
        <v>1789</v>
      </c>
      <c r="DG29" s="119">
        <f t="shared" si="1"/>
        <v>0</v>
      </c>
      <c r="DH29" s="107">
        <f t="shared" si="1"/>
        <v>1799</v>
      </c>
      <c r="DI29" s="104">
        <f t="shared" si="1"/>
        <v>0</v>
      </c>
      <c r="DJ29" s="104">
        <f t="shared" si="1"/>
        <v>1713</v>
      </c>
      <c r="DK29" s="104">
        <f t="shared" si="1"/>
        <v>0</v>
      </c>
      <c r="DL29" s="107">
        <f t="shared" si="1"/>
        <v>0</v>
      </c>
      <c r="DM29" s="104">
        <f t="shared" si="1"/>
        <v>0</v>
      </c>
      <c r="DN29" s="104">
        <f t="shared" si="1"/>
        <v>76</v>
      </c>
      <c r="DO29" s="118">
        <f t="shared" si="1"/>
        <v>0</v>
      </c>
      <c r="DP29" s="107">
        <f t="shared" ref="DP29:DQ31" si="26">ROUND((DD29/CZ29),0)</f>
        <v>273</v>
      </c>
      <c r="DQ29" s="113" t="e">
        <f t="shared" si="26"/>
        <v>#DIV/0!</v>
      </c>
      <c r="DR29" s="133">
        <f t="shared" si="18"/>
        <v>6.6</v>
      </c>
      <c r="DS29" s="134">
        <f t="shared" si="2"/>
        <v>100</v>
      </c>
      <c r="DT29" s="117">
        <f t="shared" si="3"/>
        <v>3588</v>
      </c>
      <c r="DU29" s="134">
        <f t="shared" si="4"/>
        <v>100</v>
      </c>
      <c r="DV29" s="117">
        <f t="shared" si="5"/>
        <v>1799</v>
      </c>
      <c r="DW29" s="135">
        <f t="shared" si="6"/>
        <v>100</v>
      </c>
      <c r="DX29" s="127">
        <f t="shared" si="7"/>
        <v>1789</v>
      </c>
      <c r="DY29" s="134">
        <f t="shared" si="8"/>
        <v>100</v>
      </c>
      <c r="DZ29" s="117">
        <f t="shared" si="9"/>
        <v>1799</v>
      </c>
      <c r="EA29" s="135">
        <f t="shared" si="10"/>
        <v>100</v>
      </c>
      <c r="EB29" s="127">
        <f t="shared" si="11"/>
        <v>1713</v>
      </c>
      <c r="EC29" s="134">
        <f t="shared" si="12"/>
        <v>100</v>
      </c>
      <c r="ED29" s="117">
        <f t="shared" si="13"/>
        <v>0</v>
      </c>
      <c r="EE29" s="136">
        <v>0</v>
      </c>
      <c r="EF29" s="127">
        <f t="shared" si="14"/>
        <v>76</v>
      </c>
      <c r="EG29" s="136">
        <f t="shared" si="15"/>
        <v>100</v>
      </c>
      <c r="EH29" s="137" t="e">
        <f t="shared" si="19"/>
        <v>#DIV/0!</v>
      </c>
      <c r="EI29" s="138" t="e">
        <f t="shared" si="20"/>
        <v>#DIV/0!</v>
      </c>
    </row>
    <row r="30" spans="1:139" ht="15.75" customHeight="1" x14ac:dyDescent="0.25">
      <c r="A30" s="775"/>
      <c r="B30" s="187"/>
      <c r="C30" s="98" t="s">
        <v>44</v>
      </c>
      <c r="D30" s="99">
        <v>31</v>
      </c>
      <c r="E30" s="100"/>
      <c r="F30" s="100">
        <v>1.4358499305233905</v>
      </c>
      <c r="G30" s="100"/>
      <c r="H30" s="103">
        <v>4741</v>
      </c>
      <c r="I30" s="109"/>
      <c r="J30" s="103">
        <v>2608</v>
      </c>
      <c r="K30" s="104"/>
      <c r="L30" s="117">
        <v>2133</v>
      </c>
      <c r="M30" s="186"/>
      <c r="N30" s="107">
        <v>2608</v>
      </c>
      <c r="O30" s="140"/>
      <c r="P30" s="104">
        <v>1880</v>
      </c>
      <c r="Q30" s="109"/>
      <c r="R30" s="107">
        <v>0</v>
      </c>
      <c r="S30" s="104"/>
      <c r="T30" s="104">
        <v>253</v>
      </c>
      <c r="U30" s="141"/>
      <c r="V30" s="105">
        <v>84</v>
      </c>
      <c r="W30" s="105"/>
      <c r="X30" s="111">
        <v>32.5</v>
      </c>
      <c r="Y30" s="112"/>
      <c r="Z30" s="100">
        <v>1.4880952380952379</v>
      </c>
      <c r="AA30" s="100"/>
      <c r="AB30" s="103">
        <v>5270</v>
      </c>
      <c r="AC30" s="109"/>
      <c r="AD30" s="103">
        <v>2721</v>
      </c>
      <c r="AE30" s="104"/>
      <c r="AF30" s="117">
        <v>2549</v>
      </c>
      <c r="AG30" s="186"/>
      <c r="AH30" s="107">
        <v>2721</v>
      </c>
      <c r="AI30" s="140"/>
      <c r="AJ30" s="104">
        <v>2404</v>
      </c>
      <c r="AK30" s="109"/>
      <c r="AL30" s="107">
        <v>0</v>
      </c>
      <c r="AM30" s="104"/>
      <c r="AN30" s="104">
        <v>145</v>
      </c>
      <c r="AO30" s="141"/>
      <c r="AP30" s="105">
        <v>83.723076923076917</v>
      </c>
      <c r="AQ30" s="113"/>
      <c r="AR30" s="114">
        <v>33.200000000000003</v>
      </c>
      <c r="AS30" s="115"/>
      <c r="AT30" s="115">
        <v>1.5036231884057971</v>
      </c>
      <c r="AU30" s="116"/>
      <c r="AV30" s="105">
        <v>4257</v>
      </c>
      <c r="AW30" s="186"/>
      <c r="AX30" s="103">
        <v>2096</v>
      </c>
      <c r="AY30" s="118"/>
      <c r="AZ30" s="127">
        <v>2161</v>
      </c>
      <c r="BA30" s="120"/>
      <c r="BB30" s="101">
        <v>2096</v>
      </c>
      <c r="BC30" s="140"/>
      <c r="BD30" s="104">
        <v>2125</v>
      </c>
      <c r="BE30" s="102"/>
      <c r="BF30" s="142">
        <v>0</v>
      </c>
      <c r="BG30" s="120"/>
      <c r="BH30" s="120">
        <v>36</v>
      </c>
      <c r="BI30" s="141"/>
      <c r="BJ30" s="120">
        <v>63.132530120481924</v>
      </c>
      <c r="BK30" s="121"/>
      <c r="BL30" s="111">
        <v>33.200000000000003</v>
      </c>
      <c r="BM30" s="104"/>
      <c r="BN30" s="100">
        <v>1.5029425079221368</v>
      </c>
      <c r="BO30" s="109"/>
      <c r="BP30" s="107">
        <v>3815</v>
      </c>
      <c r="BQ30" s="107">
        <v>0</v>
      </c>
      <c r="BR30" s="103">
        <v>2040</v>
      </c>
      <c r="BS30" s="104"/>
      <c r="BT30" s="104">
        <v>1775</v>
      </c>
      <c r="BU30" s="109"/>
      <c r="BV30" s="105">
        <v>2040</v>
      </c>
      <c r="BW30" s="143"/>
      <c r="BX30" s="104">
        <v>1744</v>
      </c>
      <c r="BY30" s="109"/>
      <c r="BZ30" s="105">
        <v>0</v>
      </c>
      <c r="CA30" s="104"/>
      <c r="CB30" s="104">
        <v>31</v>
      </c>
      <c r="CC30" s="144"/>
      <c r="CD30" s="119">
        <v>61.445783132530117</v>
      </c>
      <c r="CE30" s="124"/>
      <c r="CF30" s="125">
        <v>129.9</v>
      </c>
      <c r="CG30" s="105"/>
      <c r="CH30" s="100">
        <v>1.4828767123287672</v>
      </c>
      <c r="CI30" s="109"/>
      <c r="CJ30" s="101">
        <v>18083</v>
      </c>
      <c r="CK30" s="102"/>
      <c r="CL30" s="107">
        <v>9465</v>
      </c>
      <c r="CM30" s="120"/>
      <c r="CN30" s="127">
        <v>8618</v>
      </c>
      <c r="CO30" s="120"/>
      <c r="CP30" s="107">
        <v>9465</v>
      </c>
      <c r="CQ30" s="104"/>
      <c r="CR30" s="104">
        <v>8153</v>
      </c>
      <c r="CS30" s="118"/>
      <c r="CT30" s="107">
        <v>0</v>
      </c>
      <c r="CU30" s="104"/>
      <c r="CV30" s="104">
        <v>465</v>
      </c>
      <c r="CW30" s="109"/>
      <c r="CX30" s="107">
        <v>72.863741339491909</v>
      </c>
      <c r="CY30" s="146"/>
      <c r="CZ30" s="129">
        <f t="shared" si="0"/>
        <v>63.5</v>
      </c>
      <c r="DA30" s="130">
        <f t="shared" si="0"/>
        <v>0</v>
      </c>
      <c r="DB30" s="131">
        <f t="shared" si="25"/>
        <v>1.4621229564816947</v>
      </c>
      <c r="DC30" s="132">
        <f t="shared" si="25"/>
        <v>0</v>
      </c>
      <c r="DD30" s="107">
        <f t="shared" si="1"/>
        <v>5329</v>
      </c>
      <c r="DE30" s="105">
        <f t="shared" si="1"/>
        <v>0</v>
      </c>
      <c r="DF30" s="105">
        <f t="shared" si="1"/>
        <v>4682</v>
      </c>
      <c r="DG30" s="119">
        <f t="shared" si="1"/>
        <v>0</v>
      </c>
      <c r="DH30" s="107">
        <f t="shared" si="1"/>
        <v>5329</v>
      </c>
      <c r="DI30" s="104">
        <f t="shared" si="1"/>
        <v>0</v>
      </c>
      <c r="DJ30" s="104">
        <f t="shared" si="1"/>
        <v>4284</v>
      </c>
      <c r="DK30" s="104">
        <f t="shared" si="1"/>
        <v>0</v>
      </c>
      <c r="DL30" s="107">
        <f t="shared" si="1"/>
        <v>0</v>
      </c>
      <c r="DM30" s="104">
        <f t="shared" si="1"/>
        <v>0</v>
      </c>
      <c r="DN30" s="104">
        <f t="shared" si="1"/>
        <v>398</v>
      </c>
      <c r="DO30" s="118">
        <f t="shared" si="1"/>
        <v>0</v>
      </c>
      <c r="DP30" s="107">
        <f t="shared" si="26"/>
        <v>84</v>
      </c>
      <c r="DQ30" s="113" t="e">
        <f t="shared" si="26"/>
        <v>#DIV/0!</v>
      </c>
      <c r="DR30" s="133">
        <f t="shared" si="18"/>
        <v>63.5</v>
      </c>
      <c r="DS30" s="134">
        <f t="shared" si="2"/>
        <v>100</v>
      </c>
      <c r="DT30" s="117">
        <f t="shared" si="3"/>
        <v>10011</v>
      </c>
      <c r="DU30" s="134">
        <f t="shared" si="4"/>
        <v>100</v>
      </c>
      <c r="DV30" s="117">
        <f t="shared" si="5"/>
        <v>5329</v>
      </c>
      <c r="DW30" s="135">
        <f t="shared" si="6"/>
        <v>100</v>
      </c>
      <c r="DX30" s="127">
        <f t="shared" si="7"/>
        <v>4682</v>
      </c>
      <c r="DY30" s="134">
        <f t="shared" si="8"/>
        <v>100</v>
      </c>
      <c r="DZ30" s="117">
        <f t="shared" si="9"/>
        <v>5329</v>
      </c>
      <c r="EA30" s="135">
        <f t="shared" si="10"/>
        <v>100</v>
      </c>
      <c r="EB30" s="127">
        <f t="shared" si="11"/>
        <v>4284</v>
      </c>
      <c r="EC30" s="134">
        <f t="shared" si="12"/>
        <v>100</v>
      </c>
      <c r="ED30" s="117">
        <f t="shared" si="13"/>
        <v>0</v>
      </c>
      <c r="EE30" s="136">
        <v>0</v>
      </c>
      <c r="EF30" s="127">
        <f t="shared" si="14"/>
        <v>398</v>
      </c>
      <c r="EG30" s="136">
        <f t="shared" si="15"/>
        <v>100</v>
      </c>
      <c r="EH30" s="137" t="e">
        <f t="shared" si="19"/>
        <v>#DIV/0!</v>
      </c>
      <c r="EI30" s="138" t="e">
        <f t="shared" si="20"/>
        <v>#DIV/0!</v>
      </c>
    </row>
    <row r="31" spans="1:139" ht="15.75" customHeight="1" x14ac:dyDescent="0.25">
      <c r="A31" s="775"/>
      <c r="B31" s="187"/>
      <c r="C31" s="98" t="s">
        <v>45</v>
      </c>
      <c r="D31" s="99">
        <v>6.5</v>
      </c>
      <c r="E31" s="100"/>
      <c r="F31" s="100">
        <v>0.30106530801296894</v>
      </c>
      <c r="G31" s="100"/>
      <c r="H31" s="103">
        <v>1579</v>
      </c>
      <c r="I31" s="109"/>
      <c r="J31" s="103">
        <v>762</v>
      </c>
      <c r="K31" s="104"/>
      <c r="L31" s="117">
        <v>817</v>
      </c>
      <c r="M31" s="186"/>
      <c r="N31" s="107">
        <v>762</v>
      </c>
      <c r="O31" s="140"/>
      <c r="P31" s="104">
        <v>743</v>
      </c>
      <c r="Q31" s="109"/>
      <c r="R31" s="107">
        <v>0</v>
      </c>
      <c r="S31" s="104"/>
      <c r="T31" s="104">
        <v>74</v>
      </c>
      <c r="U31" s="141"/>
      <c r="V31" s="105">
        <v>117</v>
      </c>
      <c r="W31" s="105"/>
      <c r="X31" s="111">
        <v>6</v>
      </c>
      <c r="Y31" s="112"/>
      <c r="Z31" s="100">
        <v>0.27472527472527475</v>
      </c>
      <c r="AA31" s="100"/>
      <c r="AB31" s="103">
        <v>1547</v>
      </c>
      <c r="AC31" s="109"/>
      <c r="AD31" s="103">
        <v>666</v>
      </c>
      <c r="AE31" s="104"/>
      <c r="AF31" s="117">
        <v>881</v>
      </c>
      <c r="AG31" s="186"/>
      <c r="AH31" s="107">
        <v>666</v>
      </c>
      <c r="AI31" s="140"/>
      <c r="AJ31" s="104">
        <v>845</v>
      </c>
      <c r="AK31" s="109"/>
      <c r="AL31" s="107">
        <v>0</v>
      </c>
      <c r="AM31" s="104"/>
      <c r="AN31" s="104">
        <v>36</v>
      </c>
      <c r="AO31" s="141"/>
      <c r="AP31" s="105">
        <v>111</v>
      </c>
      <c r="AQ31" s="113"/>
      <c r="AR31" s="114">
        <v>5.5</v>
      </c>
      <c r="AS31" s="115"/>
      <c r="AT31" s="115">
        <v>0.24909420289855069</v>
      </c>
      <c r="AU31" s="116"/>
      <c r="AV31" s="105">
        <v>1929</v>
      </c>
      <c r="AW31" s="186"/>
      <c r="AX31" s="103">
        <v>950</v>
      </c>
      <c r="AY31" s="118"/>
      <c r="AZ31" s="127">
        <v>979</v>
      </c>
      <c r="BA31" s="120"/>
      <c r="BB31" s="101">
        <v>950</v>
      </c>
      <c r="BC31" s="140"/>
      <c r="BD31" s="104">
        <v>963</v>
      </c>
      <c r="BE31" s="102"/>
      <c r="BF31" s="142">
        <v>0</v>
      </c>
      <c r="BG31" s="120"/>
      <c r="BH31" s="120">
        <v>16</v>
      </c>
      <c r="BI31" s="141"/>
      <c r="BJ31" s="142">
        <v>172.72727272727272</v>
      </c>
      <c r="BK31" s="121"/>
      <c r="BL31" s="111">
        <v>6</v>
      </c>
      <c r="BM31" s="104"/>
      <c r="BN31" s="100">
        <v>0.27161611588954282</v>
      </c>
      <c r="BO31" s="109"/>
      <c r="BP31" s="107">
        <v>1913</v>
      </c>
      <c r="BQ31" s="107">
        <v>0</v>
      </c>
      <c r="BR31" s="103">
        <v>1023</v>
      </c>
      <c r="BS31" s="104"/>
      <c r="BT31" s="104">
        <v>890</v>
      </c>
      <c r="BU31" s="109"/>
      <c r="BV31" s="105">
        <v>1023</v>
      </c>
      <c r="BW31" s="143"/>
      <c r="BX31" s="104">
        <v>875</v>
      </c>
      <c r="BY31" s="109"/>
      <c r="BZ31" s="105">
        <v>0</v>
      </c>
      <c r="CA31" s="104"/>
      <c r="CB31" s="104">
        <v>15</v>
      </c>
      <c r="CC31" s="144"/>
      <c r="CD31" s="119">
        <v>170.5</v>
      </c>
      <c r="CE31" s="124"/>
      <c r="CF31" s="125">
        <v>24</v>
      </c>
      <c r="CG31" s="105"/>
      <c r="CH31" s="100">
        <v>0.27397260273972601</v>
      </c>
      <c r="CI31" s="109"/>
      <c r="CJ31" s="101">
        <v>6968</v>
      </c>
      <c r="CK31" s="102"/>
      <c r="CL31" s="107">
        <v>3401</v>
      </c>
      <c r="CM31" s="120"/>
      <c r="CN31" s="127">
        <v>3567</v>
      </c>
      <c r="CO31" s="120"/>
      <c r="CP31" s="107">
        <v>3401</v>
      </c>
      <c r="CQ31" s="104"/>
      <c r="CR31" s="104">
        <v>3426</v>
      </c>
      <c r="CS31" s="118"/>
      <c r="CT31" s="107">
        <v>0</v>
      </c>
      <c r="CU31" s="104"/>
      <c r="CV31" s="104">
        <v>141</v>
      </c>
      <c r="CW31" s="109"/>
      <c r="CX31" s="107">
        <v>141.70833333333334</v>
      </c>
      <c r="CY31" s="146"/>
      <c r="CZ31" s="129">
        <f t="shared" si="0"/>
        <v>12.5</v>
      </c>
      <c r="DA31" s="130">
        <f t="shared" si="0"/>
        <v>0</v>
      </c>
      <c r="DB31" s="131">
        <f t="shared" si="25"/>
        <v>0.28781947962238086</v>
      </c>
      <c r="DC31" s="132">
        <f t="shared" si="25"/>
        <v>0</v>
      </c>
      <c r="DD31" s="107">
        <f t="shared" si="1"/>
        <v>1428</v>
      </c>
      <c r="DE31" s="105">
        <f t="shared" si="1"/>
        <v>0</v>
      </c>
      <c r="DF31" s="105">
        <f t="shared" si="1"/>
        <v>1698</v>
      </c>
      <c r="DG31" s="119">
        <f t="shared" si="1"/>
        <v>0</v>
      </c>
      <c r="DH31" s="107">
        <f t="shared" si="1"/>
        <v>1428</v>
      </c>
      <c r="DI31" s="104">
        <f t="shared" si="1"/>
        <v>0</v>
      </c>
      <c r="DJ31" s="104">
        <f t="shared" si="1"/>
        <v>1588</v>
      </c>
      <c r="DK31" s="104">
        <f t="shared" si="1"/>
        <v>0</v>
      </c>
      <c r="DL31" s="107">
        <f t="shared" si="1"/>
        <v>0</v>
      </c>
      <c r="DM31" s="104">
        <f t="shared" si="1"/>
        <v>0</v>
      </c>
      <c r="DN31" s="104">
        <f t="shared" si="1"/>
        <v>110</v>
      </c>
      <c r="DO31" s="118">
        <f t="shared" si="1"/>
        <v>0</v>
      </c>
      <c r="DP31" s="107">
        <f t="shared" si="26"/>
        <v>114</v>
      </c>
      <c r="DQ31" s="113" t="e">
        <f t="shared" si="26"/>
        <v>#DIV/0!</v>
      </c>
      <c r="DR31" s="133">
        <f t="shared" si="18"/>
        <v>12.5</v>
      </c>
      <c r="DS31" s="134">
        <f t="shared" si="2"/>
        <v>100</v>
      </c>
      <c r="DT31" s="117">
        <f t="shared" si="3"/>
        <v>3126</v>
      </c>
      <c r="DU31" s="134">
        <f t="shared" si="4"/>
        <v>100</v>
      </c>
      <c r="DV31" s="117">
        <f t="shared" si="5"/>
        <v>1428</v>
      </c>
      <c r="DW31" s="135">
        <f t="shared" si="6"/>
        <v>100</v>
      </c>
      <c r="DX31" s="127">
        <f t="shared" si="7"/>
        <v>1698</v>
      </c>
      <c r="DY31" s="134">
        <f t="shared" si="8"/>
        <v>100</v>
      </c>
      <c r="DZ31" s="117">
        <f t="shared" si="9"/>
        <v>1428</v>
      </c>
      <c r="EA31" s="135">
        <f t="shared" si="10"/>
        <v>100</v>
      </c>
      <c r="EB31" s="127">
        <f t="shared" si="11"/>
        <v>1588</v>
      </c>
      <c r="EC31" s="134">
        <f t="shared" si="12"/>
        <v>100</v>
      </c>
      <c r="ED31" s="117">
        <f t="shared" si="13"/>
        <v>0</v>
      </c>
      <c r="EE31" s="136">
        <v>0</v>
      </c>
      <c r="EF31" s="127">
        <f t="shared" si="14"/>
        <v>110</v>
      </c>
      <c r="EG31" s="136">
        <f t="shared" si="15"/>
        <v>100</v>
      </c>
      <c r="EH31" s="137" t="e">
        <f t="shared" si="19"/>
        <v>#DIV/0!</v>
      </c>
      <c r="EI31" s="138" t="e">
        <f t="shared" si="20"/>
        <v>#DIV/0!</v>
      </c>
    </row>
    <row r="32" spans="1:139" s="180" customFormat="1" ht="29.25" customHeight="1" x14ac:dyDescent="0.25">
      <c r="A32" s="775"/>
      <c r="B32" s="184" t="s">
        <v>50</v>
      </c>
      <c r="C32" s="185"/>
      <c r="D32" s="150">
        <v>639</v>
      </c>
      <c r="E32" s="151"/>
      <c r="F32" s="151">
        <v>5.8764564691600993</v>
      </c>
      <c r="G32" s="151"/>
      <c r="H32" s="152">
        <v>114200</v>
      </c>
      <c r="I32" s="153"/>
      <c r="J32" s="152">
        <v>58760</v>
      </c>
      <c r="K32" s="93"/>
      <c r="L32" s="158">
        <v>55440</v>
      </c>
      <c r="M32" s="168"/>
      <c r="N32" s="155">
        <v>58756</v>
      </c>
      <c r="O32" s="156"/>
      <c r="P32" s="156">
        <v>49750</v>
      </c>
      <c r="Q32" s="157"/>
      <c r="R32" s="155">
        <v>4</v>
      </c>
      <c r="S32" s="156"/>
      <c r="T32" s="156">
        <v>5690</v>
      </c>
      <c r="U32" s="157"/>
      <c r="V32" s="158">
        <v>92</v>
      </c>
      <c r="W32" s="158"/>
      <c r="X32" s="159">
        <v>553.90000000000009</v>
      </c>
      <c r="Y32" s="160"/>
      <c r="Z32" s="151">
        <v>5.0468788439285293</v>
      </c>
      <c r="AA32" s="151"/>
      <c r="AB32" s="152">
        <v>128601</v>
      </c>
      <c r="AC32" s="153"/>
      <c r="AD32" s="152">
        <v>61131</v>
      </c>
      <c r="AE32" s="93"/>
      <c r="AF32" s="158">
        <v>67470</v>
      </c>
      <c r="AG32" s="168"/>
      <c r="AH32" s="155">
        <v>61131</v>
      </c>
      <c r="AI32" s="156"/>
      <c r="AJ32" s="156">
        <v>64205</v>
      </c>
      <c r="AK32" s="157"/>
      <c r="AL32" s="155">
        <v>0</v>
      </c>
      <c r="AM32" s="156"/>
      <c r="AN32" s="156">
        <v>3265</v>
      </c>
      <c r="AO32" s="157"/>
      <c r="AP32" s="158">
        <v>110.36468676656435</v>
      </c>
      <c r="AQ32" s="161"/>
      <c r="AR32" s="162">
        <v>561.29999999999995</v>
      </c>
      <c r="AS32" s="92"/>
      <c r="AT32" s="163">
        <v>5.0646046125527846</v>
      </c>
      <c r="AU32" s="164"/>
      <c r="AV32" s="86">
        <v>106151</v>
      </c>
      <c r="AW32" s="154"/>
      <c r="AX32" s="152">
        <v>52153</v>
      </c>
      <c r="AY32" s="165"/>
      <c r="AZ32" s="93">
        <v>53998</v>
      </c>
      <c r="BA32" s="165"/>
      <c r="BB32" s="152">
        <v>52153</v>
      </c>
      <c r="BC32" s="156"/>
      <c r="BD32" s="156">
        <v>53088</v>
      </c>
      <c r="BE32" s="153"/>
      <c r="BF32" s="86">
        <v>0</v>
      </c>
      <c r="BG32" s="86"/>
      <c r="BH32" s="86">
        <v>910</v>
      </c>
      <c r="BI32" s="153"/>
      <c r="BJ32" s="87">
        <v>92.91466239087832</v>
      </c>
      <c r="BK32" s="166"/>
      <c r="BL32" s="159">
        <v>520.29999999999995</v>
      </c>
      <c r="BM32" s="156"/>
      <c r="BN32" s="151">
        <v>4.6946619987728733</v>
      </c>
      <c r="BO32" s="157"/>
      <c r="BP32" s="167">
        <v>113415</v>
      </c>
      <c r="BQ32" s="167">
        <v>0</v>
      </c>
      <c r="BR32" s="152">
        <v>60500</v>
      </c>
      <c r="BS32" s="156"/>
      <c r="BT32" s="156">
        <v>52915</v>
      </c>
      <c r="BU32" s="157"/>
      <c r="BV32" s="158">
        <v>60500</v>
      </c>
      <c r="BW32" s="158"/>
      <c r="BX32" s="158">
        <v>52000</v>
      </c>
      <c r="BY32" s="157"/>
      <c r="BZ32" s="158">
        <v>0</v>
      </c>
      <c r="CA32" s="158"/>
      <c r="CB32" s="158">
        <v>915</v>
      </c>
      <c r="CC32" s="168"/>
      <c r="CD32" s="169">
        <v>116.27906976744187</v>
      </c>
      <c r="CE32" s="170"/>
      <c r="CF32" s="82">
        <v>2274.5</v>
      </c>
      <c r="CG32" s="158"/>
      <c r="CH32" s="151">
        <v>5.1612595787940201</v>
      </c>
      <c r="CI32" s="157"/>
      <c r="CJ32" s="152">
        <v>462367</v>
      </c>
      <c r="CK32" s="153"/>
      <c r="CL32" s="155">
        <v>232544</v>
      </c>
      <c r="CM32" s="165"/>
      <c r="CN32" s="93">
        <v>229823</v>
      </c>
      <c r="CO32" s="165"/>
      <c r="CP32" s="155">
        <v>232540</v>
      </c>
      <c r="CQ32" s="156"/>
      <c r="CR32" s="156">
        <v>219043</v>
      </c>
      <c r="CS32" s="171"/>
      <c r="CT32" s="155">
        <v>4</v>
      </c>
      <c r="CU32" s="156"/>
      <c r="CV32" s="156">
        <v>10780</v>
      </c>
      <c r="CW32" s="157"/>
      <c r="CX32" s="155">
        <v>102.23961310178061</v>
      </c>
      <c r="CY32" s="172"/>
      <c r="CZ32" s="173">
        <f t="shared" si="0"/>
        <v>1192.9000000000001</v>
      </c>
      <c r="DA32" s="174">
        <f t="shared" si="0"/>
        <v>0</v>
      </c>
      <c r="DB32" s="175" t="e">
        <f>(CZ32/#REF!)*100</f>
        <v>#REF!</v>
      </c>
      <c r="DC32" s="176" t="e">
        <f>(DA32/#REF!)*100</f>
        <v>#REF!</v>
      </c>
      <c r="DD32" s="155">
        <f t="shared" si="1"/>
        <v>119891</v>
      </c>
      <c r="DE32" s="158">
        <f t="shared" si="1"/>
        <v>0</v>
      </c>
      <c r="DF32" s="158">
        <f t="shared" si="1"/>
        <v>122910</v>
      </c>
      <c r="DG32" s="169">
        <f t="shared" si="1"/>
        <v>0</v>
      </c>
      <c r="DH32" s="155">
        <f t="shared" si="1"/>
        <v>119887</v>
      </c>
      <c r="DI32" s="156">
        <f t="shared" si="1"/>
        <v>0</v>
      </c>
      <c r="DJ32" s="156">
        <f t="shared" si="1"/>
        <v>113955</v>
      </c>
      <c r="DK32" s="156">
        <f t="shared" si="1"/>
        <v>0</v>
      </c>
      <c r="DL32" s="155">
        <f t="shared" si="1"/>
        <v>4</v>
      </c>
      <c r="DM32" s="156">
        <f t="shared" si="1"/>
        <v>0</v>
      </c>
      <c r="DN32" s="156">
        <f t="shared" si="1"/>
        <v>8955</v>
      </c>
      <c r="DO32" s="171">
        <f t="shared" si="1"/>
        <v>0</v>
      </c>
      <c r="DP32" s="155">
        <f>ROUND((DD32/CZ32),0)</f>
        <v>101</v>
      </c>
      <c r="DQ32" s="161" t="e">
        <f>ROUND((DE32/DA32),0)</f>
        <v>#DIV/0!</v>
      </c>
      <c r="DR32" s="177">
        <f t="shared" si="18"/>
        <v>1192.9000000000001</v>
      </c>
      <c r="DS32" s="91">
        <f t="shared" si="2"/>
        <v>100</v>
      </c>
      <c r="DT32" s="86">
        <f t="shared" si="3"/>
        <v>242801</v>
      </c>
      <c r="DU32" s="91">
        <f t="shared" si="4"/>
        <v>100</v>
      </c>
      <c r="DV32" s="86">
        <f t="shared" si="5"/>
        <v>119891</v>
      </c>
      <c r="DW32" s="92">
        <f t="shared" si="6"/>
        <v>100</v>
      </c>
      <c r="DX32" s="93">
        <f t="shared" si="7"/>
        <v>122910</v>
      </c>
      <c r="DY32" s="91">
        <f t="shared" si="8"/>
        <v>100</v>
      </c>
      <c r="DZ32" s="86">
        <f t="shared" si="9"/>
        <v>119887</v>
      </c>
      <c r="EA32" s="92">
        <f t="shared" si="10"/>
        <v>100</v>
      </c>
      <c r="EB32" s="93">
        <f t="shared" si="11"/>
        <v>113955</v>
      </c>
      <c r="EC32" s="91">
        <f t="shared" si="12"/>
        <v>100</v>
      </c>
      <c r="ED32" s="86">
        <f t="shared" si="13"/>
        <v>4</v>
      </c>
      <c r="EE32" s="94">
        <v>0</v>
      </c>
      <c r="EF32" s="93">
        <f t="shared" si="14"/>
        <v>8955</v>
      </c>
      <c r="EG32" s="94">
        <f t="shared" si="15"/>
        <v>100</v>
      </c>
      <c r="EH32" s="178" t="e">
        <f t="shared" si="19"/>
        <v>#DIV/0!</v>
      </c>
      <c r="EI32" s="179" t="e">
        <f t="shared" si="20"/>
        <v>#DIV/0!</v>
      </c>
    </row>
    <row r="33" spans="1:139" ht="15.75" customHeight="1" x14ac:dyDescent="0.25">
      <c r="A33" s="775"/>
      <c r="B33" s="181"/>
      <c r="C33" s="98" t="s">
        <v>41</v>
      </c>
      <c r="D33" s="99">
        <v>56.5</v>
      </c>
      <c r="E33" s="100"/>
      <c r="F33" s="100">
        <v>2.616952292728115</v>
      </c>
      <c r="G33" s="100"/>
      <c r="H33" s="103">
        <v>34185</v>
      </c>
      <c r="I33" s="109"/>
      <c r="J33" s="103">
        <v>18794</v>
      </c>
      <c r="K33" s="104"/>
      <c r="L33" s="105">
        <v>15391</v>
      </c>
      <c r="M33" s="106"/>
      <c r="N33" s="107">
        <v>18794</v>
      </c>
      <c r="O33" s="140"/>
      <c r="P33" s="104">
        <v>13571</v>
      </c>
      <c r="Q33" s="109"/>
      <c r="R33" s="107">
        <v>0</v>
      </c>
      <c r="S33" s="104"/>
      <c r="T33" s="104">
        <v>1820</v>
      </c>
      <c r="U33" s="141"/>
      <c r="V33" s="105">
        <v>333</v>
      </c>
      <c r="W33" s="105"/>
      <c r="X33" s="111">
        <v>59.8</v>
      </c>
      <c r="Y33" s="112"/>
      <c r="Z33" s="100">
        <v>2.7380952380952381</v>
      </c>
      <c r="AA33" s="100"/>
      <c r="AB33" s="103">
        <v>42147</v>
      </c>
      <c r="AC33" s="109"/>
      <c r="AD33" s="103">
        <v>21680</v>
      </c>
      <c r="AE33" s="104"/>
      <c r="AF33" s="105">
        <v>20467</v>
      </c>
      <c r="AG33" s="106"/>
      <c r="AH33" s="107">
        <v>21680</v>
      </c>
      <c r="AI33" s="140"/>
      <c r="AJ33" s="104">
        <v>19309</v>
      </c>
      <c r="AK33" s="109"/>
      <c r="AL33" s="107">
        <v>0</v>
      </c>
      <c r="AM33" s="104"/>
      <c r="AN33" s="104">
        <v>1158</v>
      </c>
      <c r="AO33" s="141"/>
      <c r="AP33" s="105">
        <v>362.54180602006693</v>
      </c>
      <c r="AQ33" s="113"/>
      <c r="AR33" s="114">
        <v>58.2</v>
      </c>
      <c r="AS33" s="115"/>
      <c r="AT33" s="115">
        <v>2.6358695652173916</v>
      </c>
      <c r="AU33" s="116"/>
      <c r="AV33" s="105">
        <v>45690</v>
      </c>
      <c r="AW33" s="186"/>
      <c r="AX33" s="103">
        <v>22496</v>
      </c>
      <c r="AY33" s="118"/>
      <c r="AZ33" s="104">
        <v>23194</v>
      </c>
      <c r="BA33" s="118"/>
      <c r="BB33" s="103">
        <v>22496</v>
      </c>
      <c r="BC33" s="140"/>
      <c r="BD33" s="104">
        <v>22804</v>
      </c>
      <c r="BE33" s="109"/>
      <c r="BF33" s="119">
        <v>0</v>
      </c>
      <c r="BG33" s="118"/>
      <c r="BH33" s="118">
        <v>390</v>
      </c>
      <c r="BI33" s="141"/>
      <c r="BJ33" s="142">
        <v>386.52920962199312</v>
      </c>
      <c r="BK33" s="121"/>
      <c r="BL33" s="111">
        <v>57.8</v>
      </c>
      <c r="BM33" s="104"/>
      <c r="BN33" s="100">
        <v>2.6165685830692622</v>
      </c>
      <c r="BO33" s="109"/>
      <c r="BP33" s="107">
        <v>50602</v>
      </c>
      <c r="BQ33" s="107">
        <v>0</v>
      </c>
      <c r="BR33" s="103">
        <v>27061</v>
      </c>
      <c r="BS33" s="104"/>
      <c r="BT33" s="104">
        <v>23541</v>
      </c>
      <c r="BU33" s="109"/>
      <c r="BV33" s="105">
        <v>27061</v>
      </c>
      <c r="BW33" s="143"/>
      <c r="BX33" s="104">
        <v>23134</v>
      </c>
      <c r="BY33" s="109"/>
      <c r="BZ33" s="105">
        <v>0</v>
      </c>
      <c r="CA33" s="104"/>
      <c r="CB33" s="104">
        <v>407</v>
      </c>
      <c r="CC33" s="144"/>
      <c r="CD33" s="119">
        <v>468.18339100346026</v>
      </c>
      <c r="CE33" s="124"/>
      <c r="CF33" s="125">
        <v>232.3</v>
      </c>
      <c r="CG33" s="105"/>
      <c r="CH33" s="100">
        <v>2.6518264840182648</v>
      </c>
      <c r="CI33" s="109"/>
      <c r="CJ33" s="101">
        <v>172624</v>
      </c>
      <c r="CK33" s="102"/>
      <c r="CL33" s="107">
        <v>90031</v>
      </c>
      <c r="CM33" s="120"/>
      <c r="CN33" s="127">
        <v>82593</v>
      </c>
      <c r="CO33" s="120"/>
      <c r="CP33" s="107">
        <v>90031</v>
      </c>
      <c r="CQ33" s="104"/>
      <c r="CR33" s="104">
        <v>78818</v>
      </c>
      <c r="CS33" s="118"/>
      <c r="CT33" s="107">
        <v>0</v>
      </c>
      <c r="CU33" s="104"/>
      <c r="CV33" s="104">
        <v>3775</v>
      </c>
      <c r="CW33" s="109"/>
      <c r="CX33" s="107">
        <v>387.56349547998275</v>
      </c>
      <c r="CY33" s="146"/>
      <c r="CZ33" s="129">
        <f t="shared" si="0"/>
        <v>116.3</v>
      </c>
      <c r="DA33" s="130">
        <f t="shared" si="0"/>
        <v>0</v>
      </c>
      <c r="DB33" s="131">
        <f>(CZ33/4343)*100</f>
        <v>2.6778724384066313</v>
      </c>
      <c r="DC33" s="132">
        <f>(DA33/4343)*100</f>
        <v>0</v>
      </c>
      <c r="DD33" s="107">
        <f t="shared" si="1"/>
        <v>40474</v>
      </c>
      <c r="DE33" s="105">
        <f t="shared" si="1"/>
        <v>0</v>
      </c>
      <c r="DF33" s="105">
        <f t="shared" si="1"/>
        <v>35858</v>
      </c>
      <c r="DG33" s="119">
        <f t="shared" ref="DG33:DO61" si="27">M33+AG33</f>
        <v>0</v>
      </c>
      <c r="DH33" s="107">
        <f t="shared" si="27"/>
        <v>40474</v>
      </c>
      <c r="DI33" s="104">
        <f t="shared" si="27"/>
        <v>0</v>
      </c>
      <c r="DJ33" s="104">
        <f t="shared" si="27"/>
        <v>32880</v>
      </c>
      <c r="DK33" s="104">
        <f t="shared" si="27"/>
        <v>0</v>
      </c>
      <c r="DL33" s="107">
        <f t="shared" si="27"/>
        <v>0</v>
      </c>
      <c r="DM33" s="104">
        <f t="shared" si="27"/>
        <v>0</v>
      </c>
      <c r="DN33" s="104">
        <f t="shared" si="27"/>
        <v>2978</v>
      </c>
      <c r="DO33" s="118">
        <f t="shared" si="27"/>
        <v>0</v>
      </c>
      <c r="DP33" s="107">
        <f t="shared" ref="DP33:DQ61" si="28">ROUND((DD33/CZ33),0)</f>
        <v>348</v>
      </c>
      <c r="DQ33" s="113" t="e">
        <f t="shared" si="28"/>
        <v>#DIV/0!</v>
      </c>
      <c r="DR33" s="133">
        <f t="shared" si="18"/>
        <v>116.3</v>
      </c>
      <c r="DS33" s="134">
        <f t="shared" si="2"/>
        <v>100</v>
      </c>
      <c r="DT33" s="117">
        <f t="shared" si="3"/>
        <v>76332</v>
      </c>
      <c r="DU33" s="134">
        <f t="shared" si="4"/>
        <v>100</v>
      </c>
      <c r="DV33" s="117">
        <f t="shared" si="5"/>
        <v>40474</v>
      </c>
      <c r="DW33" s="135">
        <f t="shared" si="6"/>
        <v>100</v>
      </c>
      <c r="DX33" s="127">
        <f t="shared" si="7"/>
        <v>35858</v>
      </c>
      <c r="DY33" s="134">
        <f t="shared" si="8"/>
        <v>100</v>
      </c>
      <c r="DZ33" s="117">
        <f t="shared" si="9"/>
        <v>40474</v>
      </c>
      <c r="EA33" s="135">
        <f t="shared" si="10"/>
        <v>100</v>
      </c>
      <c r="EB33" s="127">
        <f t="shared" si="11"/>
        <v>32880</v>
      </c>
      <c r="EC33" s="134">
        <f t="shared" si="12"/>
        <v>100</v>
      </c>
      <c r="ED33" s="117">
        <f t="shared" si="13"/>
        <v>0</v>
      </c>
      <c r="EE33" s="136">
        <v>0</v>
      </c>
      <c r="EF33" s="127">
        <f t="shared" si="14"/>
        <v>2978</v>
      </c>
      <c r="EG33" s="136">
        <f t="shared" si="15"/>
        <v>100</v>
      </c>
      <c r="EH33" s="137" t="e">
        <f t="shared" si="19"/>
        <v>#DIV/0!</v>
      </c>
      <c r="EI33" s="138" t="e">
        <f t="shared" si="20"/>
        <v>#DIV/0!</v>
      </c>
    </row>
    <row r="34" spans="1:139" ht="15.75" customHeight="1" x14ac:dyDescent="0.25">
      <c r="A34" s="775"/>
      <c r="B34" s="181"/>
      <c r="C34" s="98" t="s">
        <v>42</v>
      </c>
      <c r="D34" s="99">
        <v>10.7</v>
      </c>
      <c r="E34" s="100"/>
      <c r="F34" s="100">
        <v>0.49559981472904124</v>
      </c>
      <c r="G34" s="100"/>
      <c r="H34" s="103">
        <v>16067</v>
      </c>
      <c r="I34" s="109"/>
      <c r="J34" s="103">
        <v>8261</v>
      </c>
      <c r="K34" s="104"/>
      <c r="L34" s="105">
        <v>7806</v>
      </c>
      <c r="M34" s="106"/>
      <c r="N34" s="107">
        <v>8261</v>
      </c>
      <c r="O34" s="140"/>
      <c r="P34" s="104">
        <v>7006</v>
      </c>
      <c r="Q34" s="109"/>
      <c r="R34" s="107">
        <v>0</v>
      </c>
      <c r="S34" s="104"/>
      <c r="T34" s="104">
        <v>800</v>
      </c>
      <c r="U34" s="141"/>
      <c r="V34" s="105">
        <v>772</v>
      </c>
      <c r="W34" s="105"/>
      <c r="X34" s="111">
        <v>10.9</v>
      </c>
      <c r="Y34" s="112"/>
      <c r="Z34" s="100">
        <v>0.49908424908424914</v>
      </c>
      <c r="AA34" s="100"/>
      <c r="AB34" s="103">
        <v>17886</v>
      </c>
      <c r="AC34" s="109"/>
      <c r="AD34" s="103">
        <v>8709</v>
      </c>
      <c r="AE34" s="104"/>
      <c r="AF34" s="105">
        <v>9177</v>
      </c>
      <c r="AG34" s="106"/>
      <c r="AH34" s="107">
        <v>8709</v>
      </c>
      <c r="AI34" s="140"/>
      <c r="AJ34" s="104">
        <v>8712</v>
      </c>
      <c r="AK34" s="109"/>
      <c r="AL34" s="107">
        <v>0</v>
      </c>
      <c r="AM34" s="104"/>
      <c r="AN34" s="104">
        <v>465</v>
      </c>
      <c r="AO34" s="141"/>
      <c r="AP34" s="105">
        <v>798.99082568807341</v>
      </c>
      <c r="AQ34" s="113"/>
      <c r="AR34" s="114">
        <v>11.1</v>
      </c>
      <c r="AS34" s="115"/>
      <c r="AT34" s="115">
        <v>0.50271739130434778</v>
      </c>
      <c r="AU34" s="116"/>
      <c r="AV34" s="105">
        <v>3821</v>
      </c>
      <c r="AW34" s="186"/>
      <c r="AX34" s="103">
        <v>1881</v>
      </c>
      <c r="AY34" s="118"/>
      <c r="AZ34" s="104">
        <v>1940</v>
      </c>
      <c r="BA34" s="118"/>
      <c r="BB34" s="103">
        <v>1881</v>
      </c>
      <c r="BC34" s="140"/>
      <c r="BD34" s="104">
        <v>1907</v>
      </c>
      <c r="BE34" s="109"/>
      <c r="BF34" s="119">
        <v>0</v>
      </c>
      <c r="BG34" s="118"/>
      <c r="BH34" s="118">
        <v>33</v>
      </c>
      <c r="BI34" s="141"/>
      <c r="BJ34" s="142">
        <v>0</v>
      </c>
      <c r="BK34" s="121"/>
      <c r="BL34" s="111">
        <v>0</v>
      </c>
      <c r="BM34" s="104"/>
      <c r="BN34" s="100">
        <v>0</v>
      </c>
      <c r="BO34" s="109"/>
      <c r="BP34" s="107">
        <v>0</v>
      </c>
      <c r="BQ34" s="107">
        <v>0</v>
      </c>
      <c r="BR34" s="103">
        <v>0</v>
      </c>
      <c r="BS34" s="104"/>
      <c r="BT34" s="104">
        <v>0</v>
      </c>
      <c r="BU34" s="109"/>
      <c r="BV34" s="105">
        <v>0</v>
      </c>
      <c r="BW34" s="143"/>
      <c r="BX34" s="104">
        <v>0</v>
      </c>
      <c r="BY34" s="109"/>
      <c r="BZ34" s="105">
        <v>0</v>
      </c>
      <c r="CA34" s="104"/>
      <c r="CB34" s="104">
        <v>0</v>
      </c>
      <c r="CC34" s="144"/>
      <c r="CD34" s="119">
        <v>0</v>
      </c>
      <c r="CE34" s="124"/>
      <c r="CF34" s="125">
        <v>32.700000000000003</v>
      </c>
      <c r="CG34" s="105"/>
      <c r="CH34" s="100">
        <v>0.37328767123287676</v>
      </c>
      <c r="CI34" s="109"/>
      <c r="CJ34" s="101">
        <v>37774</v>
      </c>
      <c r="CK34" s="102"/>
      <c r="CL34" s="107">
        <v>18851</v>
      </c>
      <c r="CM34" s="120"/>
      <c r="CN34" s="127">
        <v>18923</v>
      </c>
      <c r="CO34" s="120"/>
      <c r="CP34" s="107">
        <v>18851</v>
      </c>
      <c r="CQ34" s="104"/>
      <c r="CR34" s="104">
        <v>17625</v>
      </c>
      <c r="CS34" s="118"/>
      <c r="CT34" s="107">
        <v>0</v>
      </c>
      <c r="CU34" s="104"/>
      <c r="CV34" s="104">
        <v>1298</v>
      </c>
      <c r="CW34" s="109"/>
      <c r="CX34" s="107">
        <v>576.48318042813446</v>
      </c>
      <c r="CY34" s="146"/>
      <c r="CZ34" s="129">
        <f t="shared" si="0"/>
        <v>21.6</v>
      </c>
      <c r="DA34" s="130">
        <f t="shared" si="0"/>
        <v>0</v>
      </c>
      <c r="DB34" s="131">
        <f t="shared" ref="DB34:DC37" si="29">(CZ34/4343)*100</f>
        <v>0.49735206078747413</v>
      </c>
      <c r="DC34" s="132">
        <f t="shared" si="29"/>
        <v>0</v>
      </c>
      <c r="DD34" s="107">
        <f t="shared" ref="DD34:DF61" si="30">J34+AD34</f>
        <v>16970</v>
      </c>
      <c r="DE34" s="105">
        <f t="shared" si="30"/>
        <v>0</v>
      </c>
      <c r="DF34" s="105">
        <f t="shared" si="30"/>
        <v>16983</v>
      </c>
      <c r="DG34" s="119">
        <f t="shared" si="27"/>
        <v>0</v>
      </c>
      <c r="DH34" s="107">
        <f t="shared" si="27"/>
        <v>16970</v>
      </c>
      <c r="DI34" s="104">
        <f t="shared" si="27"/>
        <v>0</v>
      </c>
      <c r="DJ34" s="104">
        <f t="shared" si="27"/>
        <v>15718</v>
      </c>
      <c r="DK34" s="104">
        <f t="shared" si="27"/>
        <v>0</v>
      </c>
      <c r="DL34" s="107">
        <f t="shared" si="27"/>
        <v>0</v>
      </c>
      <c r="DM34" s="104">
        <f t="shared" si="27"/>
        <v>0</v>
      </c>
      <c r="DN34" s="104">
        <f t="shared" si="27"/>
        <v>1265</v>
      </c>
      <c r="DO34" s="118">
        <f t="shared" si="27"/>
        <v>0</v>
      </c>
      <c r="DP34" s="107">
        <f t="shared" si="28"/>
        <v>786</v>
      </c>
      <c r="DQ34" s="113" t="e">
        <f t="shared" si="28"/>
        <v>#DIV/0!</v>
      </c>
      <c r="DR34" s="133">
        <f t="shared" si="18"/>
        <v>21.6</v>
      </c>
      <c r="DS34" s="134">
        <f t="shared" si="2"/>
        <v>100</v>
      </c>
      <c r="DT34" s="117">
        <f t="shared" si="3"/>
        <v>33953</v>
      </c>
      <c r="DU34" s="134">
        <f t="shared" si="4"/>
        <v>100</v>
      </c>
      <c r="DV34" s="117">
        <f t="shared" si="5"/>
        <v>16970</v>
      </c>
      <c r="DW34" s="135">
        <f t="shared" si="6"/>
        <v>100</v>
      </c>
      <c r="DX34" s="127">
        <f t="shared" si="7"/>
        <v>16983</v>
      </c>
      <c r="DY34" s="134">
        <f t="shared" si="8"/>
        <v>100</v>
      </c>
      <c r="DZ34" s="117">
        <f t="shared" si="9"/>
        <v>16970</v>
      </c>
      <c r="EA34" s="135">
        <f t="shared" si="10"/>
        <v>100</v>
      </c>
      <c r="EB34" s="127">
        <f t="shared" si="11"/>
        <v>15718</v>
      </c>
      <c r="EC34" s="134">
        <f t="shared" si="12"/>
        <v>100</v>
      </c>
      <c r="ED34" s="117">
        <f t="shared" si="13"/>
        <v>0</v>
      </c>
      <c r="EE34" s="136">
        <v>0</v>
      </c>
      <c r="EF34" s="127">
        <f t="shared" si="14"/>
        <v>1265</v>
      </c>
      <c r="EG34" s="136">
        <f t="shared" si="15"/>
        <v>100</v>
      </c>
      <c r="EH34" s="137" t="e">
        <f t="shared" si="19"/>
        <v>#DIV/0!</v>
      </c>
      <c r="EI34" s="138" t="e">
        <f t="shared" si="20"/>
        <v>#DIV/0!</v>
      </c>
    </row>
    <row r="35" spans="1:139" ht="15.75" customHeight="1" x14ac:dyDescent="0.25">
      <c r="A35" s="775"/>
      <c r="B35" s="188"/>
      <c r="C35" s="98" t="s">
        <v>43</v>
      </c>
      <c r="D35" s="99">
        <v>13.5</v>
      </c>
      <c r="E35" s="100"/>
      <c r="F35" s="100">
        <v>0.62528948587308941</v>
      </c>
      <c r="G35" s="100"/>
      <c r="H35" s="103">
        <v>9105</v>
      </c>
      <c r="I35" s="109"/>
      <c r="J35" s="103">
        <v>4629</v>
      </c>
      <c r="K35" s="104"/>
      <c r="L35" s="105">
        <v>4476</v>
      </c>
      <c r="M35" s="106"/>
      <c r="N35" s="107">
        <v>4629</v>
      </c>
      <c r="O35" s="140"/>
      <c r="P35" s="104">
        <v>4028</v>
      </c>
      <c r="Q35" s="109"/>
      <c r="R35" s="107">
        <v>0</v>
      </c>
      <c r="S35" s="104"/>
      <c r="T35" s="104">
        <v>448</v>
      </c>
      <c r="U35" s="141"/>
      <c r="V35" s="105">
        <v>343</v>
      </c>
      <c r="W35" s="105"/>
      <c r="X35" s="111">
        <v>17.5</v>
      </c>
      <c r="Y35" s="112"/>
      <c r="Z35" s="100">
        <v>0.80128205128205121</v>
      </c>
      <c r="AA35" s="100"/>
      <c r="AB35" s="103">
        <v>12569</v>
      </c>
      <c r="AC35" s="109"/>
      <c r="AD35" s="103">
        <v>6054</v>
      </c>
      <c r="AE35" s="104"/>
      <c r="AF35" s="105">
        <v>6515</v>
      </c>
      <c r="AG35" s="106"/>
      <c r="AH35" s="107">
        <v>6054</v>
      </c>
      <c r="AI35" s="140"/>
      <c r="AJ35" s="104">
        <v>6192</v>
      </c>
      <c r="AK35" s="109"/>
      <c r="AL35" s="107">
        <v>0</v>
      </c>
      <c r="AM35" s="104"/>
      <c r="AN35" s="104">
        <v>323</v>
      </c>
      <c r="AO35" s="141"/>
      <c r="AP35" s="105">
        <v>345.94285714285712</v>
      </c>
      <c r="AQ35" s="113"/>
      <c r="AR35" s="114">
        <v>3</v>
      </c>
      <c r="AS35" s="115"/>
      <c r="AT35" s="115">
        <v>0.1358695652173913</v>
      </c>
      <c r="AU35" s="116"/>
      <c r="AV35" s="105">
        <v>2527</v>
      </c>
      <c r="AW35" s="186"/>
      <c r="AX35" s="103">
        <v>1244</v>
      </c>
      <c r="AY35" s="118"/>
      <c r="AZ35" s="104">
        <v>1283</v>
      </c>
      <c r="BA35" s="118"/>
      <c r="BB35" s="103">
        <v>1244</v>
      </c>
      <c r="BC35" s="140"/>
      <c r="BD35" s="104">
        <v>1261</v>
      </c>
      <c r="BE35" s="109"/>
      <c r="BF35" s="119">
        <v>0</v>
      </c>
      <c r="BG35" s="118"/>
      <c r="BH35" s="118">
        <v>22</v>
      </c>
      <c r="BI35" s="141"/>
      <c r="BJ35" s="142">
        <v>414.66666666666669</v>
      </c>
      <c r="BK35" s="121"/>
      <c r="BL35" s="111">
        <v>19.5</v>
      </c>
      <c r="BM35" s="104"/>
      <c r="BN35" s="100">
        <v>0.88275237664101402</v>
      </c>
      <c r="BO35" s="109"/>
      <c r="BP35" s="107">
        <v>13831</v>
      </c>
      <c r="BQ35" s="107">
        <v>0</v>
      </c>
      <c r="BR35" s="103">
        <v>7397</v>
      </c>
      <c r="BS35" s="104"/>
      <c r="BT35" s="104">
        <v>6434</v>
      </c>
      <c r="BU35" s="109"/>
      <c r="BV35" s="105">
        <v>7397</v>
      </c>
      <c r="BW35" s="143"/>
      <c r="BX35" s="104">
        <v>6323</v>
      </c>
      <c r="BY35" s="109"/>
      <c r="BZ35" s="105">
        <v>0</v>
      </c>
      <c r="CA35" s="104"/>
      <c r="CB35" s="104">
        <v>111</v>
      </c>
      <c r="CC35" s="144"/>
      <c r="CD35" s="119">
        <v>379.33333333333331</v>
      </c>
      <c r="CE35" s="124"/>
      <c r="CF35" s="125">
        <v>53.5</v>
      </c>
      <c r="CG35" s="105"/>
      <c r="CH35" s="100">
        <v>0.61073059360730597</v>
      </c>
      <c r="CI35" s="109"/>
      <c r="CJ35" s="101">
        <v>38032</v>
      </c>
      <c r="CK35" s="102"/>
      <c r="CL35" s="107">
        <v>19324</v>
      </c>
      <c r="CM35" s="120"/>
      <c r="CN35" s="127">
        <v>18708</v>
      </c>
      <c r="CO35" s="120"/>
      <c r="CP35" s="107">
        <v>19324</v>
      </c>
      <c r="CQ35" s="104"/>
      <c r="CR35" s="104">
        <v>17804</v>
      </c>
      <c r="CS35" s="118"/>
      <c r="CT35" s="107">
        <v>0</v>
      </c>
      <c r="CU35" s="104"/>
      <c r="CV35" s="104">
        <v>904</v>
      </c>
      <c r="CW35" s="109"/>
      <c r="CX35" s="107">
        <v>361.196261682243</v>
      </c>
      <c r="CY35" s="189"/>
      <c r="CZ35" s="129">
        <f t="shared" si="0"/>
        <v>31</v>
      </c>
      <c r="DA35" s="130">
        <f t="shared" si="0"/>
        <v>0</v>
      </c>
      <c r="DB35" s="131">
        <f t="shared" si="29"/>
        <v>0.71379230946350447</v>
      </c>
      <c r="DC35" s="132">
        <f t="shared" si="29"/>
        <v>0</v>
      </c>
      <c r="DD35" s="107">
        <f t="shared" si="30"/>
        <v>10683</v>
      </c>
      <c r="DE35" s="105">
        <f t="shared" si="30"/>
        <v>0</v>
      </c>
      <c r="DF35" s="105">
        <f t="shared" si="30"/>
        <v>10991</v>
      </c>
      <c r="DG35" s="119">
        <f t="shared" si="27"/>
        <v>0</v>
      </c>
      <c r="DH35" s="107">
        <f t="shared" si="27"/>
        <v>10683</v>
      </c>
      <c r="DI35" s="104">
        <f t="shared" si="27"/>
        <v>0</v>
      </c>
      <c r="DJ35" s="104">
        <f t="shared" si="27"/>
        <v>10220</v>
      </c>
      <c r="DK35" s="104">
        <f t="shared" si="27"/>
        <v>0</v>
      </c>
      <c r="DL35" s="107">
        <f t="shared" si="27"/>
        <v>0</v>
      </c>
      <c r="DM35" s="104">
        <f t="shared" si="27"/>
        <v>0</v>
      </c>
      <c r="DN35" s="104">
        <f t="shared" si="27"/>
        <v>771</v>
      </c>
      <c r="DO35" s="118">
        <f t="shared" si="27"/>
        <v>0</v>
      </c>
      <c r="DP35" s="107">
        <f t="shared" si="28"/>
        <v>345</v>
      </c>
      <c r="DQ35" s="113" t="e">
        <f t="shared" si="28"/>
        <v>#DIV/0!</v>
      </c>
      <c r="DR35" s="133">
        <f t="shared" si="18"/>
        <v>31</v>
      </c>
      <c r="DS35" s="134">
        <f t="shared" si="2"/>
        <v>100</v>
      </c>
      <c r="DT35" s="117">
        <f t="shared" si="3"/>
        <v>21674</v>
      </c>
      <c r="DU35" s="134">
        <f t="shared" si="4"/>
        <v>100</v>
      </c>
      <c r="DV35" s="117">
        <f t="shared" si="5"/>
        <v>10683</v>
      </c>
      <c r="DW35" s="135">
        <f t="shared" si="6"/>
        <v>100</v>
      </c>
      <c r="DX35" s="127">
        <f t="shared" si="7"/>
        <v>10991</v>
      </c>
      <c r="DY35" s="134">
        <f t="shared" si="8"/>
        <v>100</v>
      </c>
      <c r="DZ35" s="117">
        <f t="shared" si="9"/>
        <v>10683</v>
      </c>
      <c r="EA35" s="135">
        <f t="shared" si="10"/>
        <v>100</v>
      </c>
      <c r="EB35" s="127">
        <f t="shared" si="11"/>
        <v>10220</v>
      </c>
      <c r="EC35" s="134">
        <f t="shared" si="12"/>
        <v>100</v>
      </c>
      <c r="ED35" s="117">
        <f t="shared" si="13"/>
        <v>0</v>
      </c>
      <c r="EE35" s="136">
        <v>0</v>
      </c>
      <c r="EF35" s="127">
        <f t="shared" si="14"/>
        <v>771</v>
      </c>
      <c r="EG35" s="136">
        <f t="shared" si="15"/>
        <v>100</v>
      </c>
      <c r="EH35" s="137" t="e">
        <f t="shared" si="19"/>
        <v>#DIV/0!</v>
      </c>
      <c r="EI35" s="138" t="e">
        <f t="shared" si="20"/>
        <v>#DIV/0!</v>
      </c>
    </row>
    <row r="36" spans="1:139" ht="15.75" customHeight="1" x14ac:dyDescent="0.25">
      <c r="A36" s="775"/>
      <c r="B36" s="188"/>
      <c r="C36" s="98" t="s">
        <v>44</v>
      </c>
      <c r="D36" s="99">
        <v>43.6</v>
      </c>
      <c r="E36" s="100"/>
      <c r="F36" s="100">
        <v>2.0194534506716071</v>
      </c>
      <c r="G36" s="100"/>
      <c r="H36" s="103">
        <v>8932</v>
      </c>
      <c r="I36" s="109"/>
      <c r="J36" s="103">
        <v>4915</v>
      </c>
      <c r="K36" s="104"/>
      <c r="L36" s="105">
        <v>4017</v>
      </c>
      <c r="M36" s="106"/>
      <c r="N36" s="107">
        <v>4915</v>
      </c>
      <c r="O36" s="140"/>
      <c r="P36" s="104">
        <v>3541</v>
      </c>
      <c r="Q36" s="109"/>
      <c r="R36" s="107">
        <v>0</v>
      </c>
      <c r="S36" s="104"/>
      <c r="T36" s="104">
        <v>476</v>
      </c>
      <c r="U36" s="141"/>
      <c r="V36" s="105">
        <v>113</v>
      </c>
      <c r="W36" s="105"/>
      <c r="X36" s="111">
        <v>20.100000000000001</v>
      </c>
      <c r="Y36" s="112"/>
      <c r="Z36" s="100">
        <v>0.92032967032967039</v>
      </c>
      <c r="AA36" s="100"/>
      <c r="AB36" s="103">
        <v>6712</v>
      </c>
      <c r="AC36" s="109"/>
      <c r="AD36" s="103">
        <v>3465</v>
      </c>
      <c r="AE36" s="104"/>
      <c r="AF36" s="105">
        <v>3247</v>
      </c>
      <c r="AG36" s="106"/>
      <c r="AH36" s="107">
        <v>3465</v>
      </c>
      <c r="AI36" s="140"/>
      <c r="AJ36" s="104">
        <v>3062</v>
      </c>
      <c r="AK36" s="109"/>
      <c r="AL36" s="107">
        <v>0</v>
      </c>
      <c r="AM36" s="104"/>
      <c r="AN36" s="104">
        <v>185</v>
      </c>
      <c r="AO36" s="141"/>
      <c r="AP36" s="105">
        <v>172.38805970149252</v>
      </c>
      <c r="AQ36" s="113"/>
      <c r="AR36" s="114">
        <v>18.600000000000001</v>
      </c>
      <c r="AS36" s="115"/>
      <c r="AT36" s="115">
        <v>0.84239130434782605</v>
      </c>
      <c r="AU36" s="116"/>
      <c r="AV36" s="105">
        <v>19999</v>
      </c>
      <c r="AW36" s="186"/>
      <c r="AX36" s="103">
        <v>9846</v>
      </c>
      <c r="AY36" s="118"/>
      <c r="AZ36" s="104">
        <v>10153</v>
      </c>
      <c r="BA36" s="118"/>
      <c r="BB36" s="103">
        <v>9846</v>
      </c>
      <c r="BC36" s="140"/>
      <c r="BD36" s="104">
        <v>9982</v>
      </c>
      <c r="BE36" s="109"/>
      <c r="BF36" s="119">
        <v>0</v>
      </c>
      <c r="BG36" s="118"/>
      <c r="BH36" s="118">
        <v>171</v>
      </c>
      <c r="BI36" s="141"/>
      <c r="BJ36" s="142">
        <v>529.35483870967732</v>
      </c>
      <c r="BK36" s="121"/>
      <c r="BL36" s="111">
        <v>18.5</v>
      </c>
      <c r="BM36" s="104"/>
      <c r="BN36" s="100">
        <v>0.83748302399275687</v>
      </c>
      <c r="BO36" s="109"/>
      <c r="BP36" s="107">
        <v>18256</v>
      </c>
      <c r="BQ36" s="107">
        <v>0</v>
      </c>
      <c r="BR36" s="103">
        <v>9763</v>
      </c>
      <c r="BS36" s="104"/>
      <c r="BT36" s="104">
        <v>8493</v>
      </c>
      <c r="BU36" s="109"/>
      <c r="BV36" s="105">
        <v>9763</v>
      </c>
      <c r="BW36" s="143"/>
      <c r="BX36" s="104">
        <v>8346</v>
      </c>
      <c r="BY36" s="109"/>
      <c r="BZ36" s="105">
        <v>0</v>
      </c>
      <c r="CA36" s="104"/>
      <c r="CB36" s="104">
        <v>147</v>
      </c>
      <c r="CC36" s="144"/>
      <c r="CD36" s="119">
        <v>527.72972972972968</v>
      </c>
      <c r="CE36" s="124"/>
      <c r="CF36" s="125">
        <v>100.80000000000001</v>
      </c>
      <c r="CG36" s="105"/>
      <c r="CH36" s="100">
        <v>1.1506849315068495</v>
      </c>
      <c r="CI36" s="109"/>
      <c r="CJ36" s="101">
        <v>53899</v>
      </c>
      <c r="CK36" s="102"/>
      <c r="CL36" s="107">
        <v>27989</v>
      </c>
      <c r="CM36" s="120"/>
      <c r="CN36" s="127">
        <v>25910</v>
      </c>
      <c r="CO36" s="120"/>
      <c r="CP36" s="107">
        <v>27989</v>
      </c>
      <c r="CQ36" s="104"/>
      <c r="CR36" s="104">
        <v>24931</v>
      </c>
      <c r="CS36" s="118"/>
      <c r="CT36" s="107">
        <v>0</v>
      </c>
      <c r="CU36" s="104"/>
      <c r="CV36" s="104">
        <v>979</v>
      </c>
      <c r="CW36" s="109"/>
      <c r="CX36" s="107">
        <v>277.66865079365078</v>
      </c>
      <c r="CY36" s="189"/>
      <c r="CZ36" s="129">
        <f t="shared" si="0"/>
        <v>63.7</v>
      </c>
      <c r="DA36" s="130">
        <f t="shared" si="0"/>
        <v>0</v>
      </c>
      <c r="DB36" s="131">
        <f t="shared" si="29"/>
        <v>1.4667280681556527</v>
      </c>
      <c r="DC36" s="132">
        <f t="shared" si="29"/>
        <v>0</v>
      </c>
      <c r="DD36" s="107">
        <f t="shared" si="30"/>
        <v>8380</v>
      </c>
      <c r="DE36" s="105">
        <f t="shared" si="30"/>
        <v>0</v>
      </c>
      <c r="DF36" s="105">
        <f t="shared" si="30"/>
        <v>7264</v>
      </c>
      <c r="DG36" s="119">
        <f t="shared" si="27"/>
        <v>0</v>
      </c>
      <c r="DH36" s="107">
        <f t="shared" si="27"/>
        <v>8380</v>
      </c>
      <c r="DI36" s="104">
        <f t="shared" si="27"/>
        <v>0</v>
      </c>
      <c r="DJ36" s="104">
        <f t="shared" si="27"/>
        <v>6603</v>
      </c>
      <c r="DK36" s="104">
        <f t="shared" si="27"/>
        <v>0</v>
      </c>
      <c r="DL36" s="107">
        <f t="shared" si="27"/>
        <v>0</v>
      </c>
      <c r="DM36" s="104">
        <f t="shared" si="27"/>
        <v>0</v>
      </c>
      <c r="DN36" s="104">
        <f t="shared" si="27"/>
        <v>661</v>
      </c>
      <c r="DO36" s="118">
        <f t="shared" si="27"/>
        <v>0</v>
      </c>
      <c r="DP36" s="107">
        <f t="shared" si="28"/>
        <v>132</v>
      </c>
      <c r="DQ36" s="113" t="e">
        <f t="shared" si="28"/>
        <v>#DIV/0!</v>
      </c>
      <c r="DR36" s="133">
        <f t="shared" si="18"/>
        <v>63.7</v>
      </c>
      <c r="DS36" s="134">
        <f t="shared" si="2"/>
        <v>100</v>
      </c>
      <c r="DT36" s="117">
        <f t="shared" si="3"/>
        <v>15644</v>
      </c>
      <c r="DU36" s="134">
        <f t="shared" si="4"/>
        <v>100</v>
      </c>
      <c r="DV36" s="117">
        <f t="shared" si="5"/>
        <v>8380</v>
      </c>
      <c r="DW36" s="135">
        <f t="shared" si="6"/>
        <v>100</v>
      </c>
      <c r="DX36" s="127">
        <f t="shared" si="7"/>
        <v>7264</v>
      </c>
      <c r="DY36" s="134">
        <f t="shared" si="8"/>
        <v>100</v>
      </c>
      <c r="DZ36" s="117">
        <f t="shared" si="9"/>
        <v>8380</v>
      </c>
      <c r="EA36" s="135">
        <f t="shared" si="10"/>
        <v>100</v>
      </c>
      <c r="EB36" s="127">
        <f t="shared" si="11"/>
        <v>6603</v>
      </c>
      <c r="EC36" s="134">
        <f t="shared" si="12"/>
        <v>100</v>
      </c>
      <c r="ED36" s="117">
        <f t="shared" si="13"/>
        <v>0</v>
      </c>
      <c r="EE36" s="136">
        <v>0</v>
      </c>
      <c r="EF36" s="127">
        <f t="shared" si="14"/>
        <v>661</v>
      </c>
      <c r="EG36" s="136">
        <f t="shared" si="15"/>
        <v>100</v>
      </c>
      <c r="EH36" s="137" t="e">
        <f t="shared" si="19"/>
        <v>#DIV/0!</v>
      </c>
      <c r="EI36" s="138" t="e">
        <f t="shared" si="20"/>
        <v>#DIV/0!</v>
      </c>
    </row>
    <row r="37" spans="1:139" ht="15.75" customHeight="1" x14ac:dyDescent="0.25">
      <c r="A37" s="775"/>
      <c r="B37" s="187"/>
      <c r="C37" s="98" t="s">
        <v>45</v>
      </c>
      <c r="D37" s="99">
        <v>514.70000000000005</v>
      </c>
      <c r="E37" s="100"/>
      <c r="F37" s="100">
        <v>23.839740620657714</v>
      </c>
      <c r="G37" s="100"/>
      <c r="H37" s="103">
        <v>45911</v>
      </c>
      <c r="I37" s="109"/>
      <c r="J37" s="103">
        <v>22161</v>
      </c>
      <c r="K37" s="104"/>
      <c r="L37" s="105">
        <v>23750</v>
      </c>
      <c r="M37" s="106"/>
      <c r="N37" s="107">
        <v>22157</v>
      </c>
      <c r="O37" s="140"/>
      <c r="P37" s="104">
        <v>21604</v>
      </c>
      <c r="Q37" s="109"/>
      <c r="R37" s="107">
        <v>4</v>
      </c>
      <c r="S37" s="104"/>
      <c r="T37" s="104">
        <v>2146</v>
      </c>
      <c r="U37" s="141"/>
      <c r="V37" s="105">
        <v>43</v>
      </c>
      <c r="W37" s="105"/>
      <c r="X37" s="111">
        <v>445.6</v>
      </c>
      <c r="Y37" s="112"/>
      <c r="Z37" s="100">
        <v>20.402930402930401</v>
      </c>
      <c r="AA37" s="100"/>
      <c r="AB37" s="103">
        <v>49287</v>
      </c>
      <c r="AC37" s="109"/>
      <c r="AD37" s="103">
        <v>21223</v>
      </c>
      <c r="AE37" s="104"/>
      <c r="AF37" s="105">
        <v>28064</v>
      </c>
      <c r="AG37" s="106"/>
      <c r="AH37" s="107">
        <v>21223</v>
      </c>
      <c r="AI37" s="140"/>
      <c r="AJ37" s="104">
        <v>26930</v>
      </c>
      <c r="AK37" s="109"/>
      <c r="AL37" s="107">
        <v>0</v>
      </c>
      <c r="AM37" s="104"/>
      <c r="AN37" s="104">
        <v>1134</v>
      </c>
      <c r="AO37" s="141"/>
      <c r="AP37" s="105">
        <v>47.627917414721722</v>
      </c>
      <c r="AQ37" s="113"/>
      <c r="AR37" s="114">
        <v>470.4</v>
      </c>
      <c r="AS37" s="115"/>
      <c r="AT37" s="115">
        <v>21.304347826086957</v>
      </c>
      <c r="AU37" s="116"/>
      <c r="AV37" s="105">
        <v>34114</v>
      </c>
      <c r="AW37" s="186"/>
      <c r="AX37" s="103">
        <v>16686</v>
      </c>
      <c r="AY37" s="118"/>
      <c r="AZ37" s="104">
        <v>17428</v>
      </c>
      <c r="BA37" s="118"/>
      <c r="BB37" s="103">
        <v>16686</v>
      </c>
      <c r="BC37" s="140"/>
      <c r="BD37" s="104">
        <v>17134</v>
      </c>
      <c r="BE37" s="109"/>
      <c r="BF37" s="119">
        <v>0</v>
      </c>
      <c r="BG37" s="118"/>
      <c r="BH37" s="118">
        <v>294</v>
      </c>
      <c r="BI37" s="141"/>
      <c r="BJ37" s="142">
        <v>35.471938775510203</v>
      </c>
      <c r="BK37" s="121"/>
      <c r="BL37" s="111">
        <v>424.5</v>
      </c>
      <c r="BM37" s="104"/>
      <c r="BN37" s="100">
        <v>19.21684019918515</v>
      </c>
      <c r="BO37" s="109"/>
      <c r="BP37" s="107">
        <v>30726</v>
      </c>
      <c r="BQ37" s="107">
        <v>0</v>
      </c>
      <c r="BR37" s="103">
        <v>16279</v>
      </c>
      <c r="BS37" s="104"/>
      <c r="BT37" s="104">
        <v>14447</v>
      </c>
      <c r="BU37" s="109"/>
      <c r="BV37" s="105">
        <v>16279</v>
      </c>
      <c r="BW37" s="143"/>
      <c r="BX37" s="104">
        <v>14197</v>
      </c>
      <c r="BY37" s="109"/>
      <c r="BZ37" s="105">
        <v>0</v>
      </c>
      <c r="CA37" s="104"/>
      <c r="CB37" s="104">
        <v>250</v>
      </c>
      <c r="CC37" s="144"/>
      <c r="CD37" s="119">
        <v>38.348645465253242</v>
      </c>
      <c r="CE37" s="124"/>
      <c r="CF37" s="125">
        <v>1855.2</v>
      </c>
      <c r="CG37" s="105"/>
      <c r="CH37" s="100">
        <v>21.178082191780824</v>
      </c>
      <c r="CI37" s="109"/>
      <c r="CJ37" s="101">
        <v>160038</v>
      </c>
      <c r="CK37" s="102"/>
      <c r="CL37" s="107">
        <v>76349</v>
      </c>
      <c r="CM37" s="120"/>
      <c r="CN37" s="127">
        <v>83689</v>
      </c>
      <c r="CO37" s="120"/>
      <c r="CP37" s="107">
        <v>76345</v>
      </c>
      <c r="CQ37" s="104"/>
      <c r="CR37" s="104">
        <v>79865</v>
      </c>
      <c r="CS37" s="118"/>
      <c r="CT37" s="107">
        <v>4</v>
      </c>
      <c r="CU37" s="104"/>
      <c r="CV37" s="104">
        <v>3824</v>
      </c>
      <c r="CW37" s="109"/>
      <c r="CX37" s="107">
        <v>41.154053471323849</v>
      </c>
      <c r="CY37" s="189"/>
      <c r="CZ37" s="129">
        <f t="shared" si="0"/>
        <v>960.30000000000007</v>
      </c>
      <c r="DA37" s="130">
        <f t="shared" si="0"/>
        <v>0</v>
      </c>
      <c r="DB37" s="131">
        <f t="shared" si="29"/>
        <v>22.111443702509785</v>
      </c>
      <c r="DC37" s="132">
        <f t="shared" si="29"/>
        <v>0</v>
      </c>
      <c r="DD37" s="107">
        <f t="shared" si="30"/>
        <v>43384</v>
      </c>
      <c r="DE37" s="105">
        <f t="shared" si="30"/>
        <v>0</v>
      </c>
      <c r="DF37" s="105">
        <f t="shared" si="30"/>
        <v>51814</v>
      </c>
      <c r="DG37" s="119">
        <f t="shared" si="27"/>
        <v>0</v>
      </c>
      <c r="DH37" s="107">
        <f t="shared" si="27"/>
        <v>43380</v>
      </c>
      <c r="DI37" s="104">
        <f t="shared" si="27"/>
        <v>0</v>
      </c>
      <c r="DJ37" s="104">
        <f t="shared" si="27"/>
        <v>48534</v>
      </c>
      <c r="DK37" s="104">
        <f t="shared" si="27"/>
        <v>0</v>
      </c>
      <c r="DL37" s="107">
        <f t="shared" si="27"/>
        <v>4</v>
      </c>
      <c r="DM37" s="104">
        <f t="shared" si="27"/>
        <v>0</v>
      </c>
      <c r="DN37" s="104">
        <f t="shared" si="27"/>
        <v>3280</v>
      </c>
      <c r="DO37" s="118">
        <f t="shared" si="27"/>
        <v>0</v>
      </c>
      <c r="DP37" s="107">
        <f t="shared" si="28"/>
        <v>45</v>
      </c>
      <c r="DQ37" s="113" t="e">
        <f t="shared" si="28"/>
        <v>#DIV/0!</v>
      </c>
      <c r="DR37" s="133">
        <f t="shared" si="18"/>
        <v>960.30000000000007</v>
      </c>
      <c r="DS37" s="134">
        <f t="shared" si="2"/>
        <v>100</v>
      </c>
      <c r="DT37" s="117">
        <f t="shared" si="3"/>
        <v>95198</v>
      </c>
      <c r="DU37" s="134">
        <f t="shared" si="4"/>
        <v>100</v>
      </c>
      <c r="DV37" s="117">
        <f t="shared" si="5"/>
        <v>43384</v>
      </c>
      <c r="DW37" s="135">
        <f t="shared" si="6"/>
        <v>100</v>
      </c>
      <c r="DX37" s="127">
        <f t="shared" si="7"/>
        <v>51814</v>
      </c>
      <c r="DY37" s="134">
        <f t="shared" si="8"/>
        <v>100</v>
      </c>
      <c r="DZ37" s="117">
        <f t="shared" si="9"/>
        <v>43380</v>
      </c>
      <c r="EA37" s="135">
        <f t="shared" si="10"/>
        <v>100</v>
      </c>
      <c r="EB37" s="127">
        <f t="shared" si="11"/>
        <v>48534</v>
      </c>
      <c r="EC37" s="134">
        <f t="shared" si="12"/>
        <v>100</v>
      </c>
      <c r="ED37" s="117">
        <f t="shared" si="13"/>
        <v>4</v>
      </c>
      <c r="EE37" s="136">
        <v>0</v>
      </c>
      <c r="EF37" s="127">
        <f t="shared" si="14"/>
        <v>3280</v>
      </c>
      <c r="EG37" s="136">
        <f t="shared" si="15"/>
        <v>100</v>
      </c>
      <c r="EH37" s="137" t="e">
        <f t="shared" si="19"/>
        <v>#DIV/0!</v>
      </c>
      <c r="EI37" s="138" t="e">
        <f t="shared" si="20"/>
        <v>#DIV/0!</v>
      </c>
    </row>
    <row r="38" spans="1:139" s="180" customFormat="1" ht="27" customHeight="1" x14ac:dyDescent="0.25">
      <c r="A38" s="775"/>
      <c r="B38" s="184" t="s">
        <v>51</v>
      </c>
      <c r="C38" s="185"/>
      <c r="D38" s="150">
        <v>1228.7</v>
      </c>
      <c r="E38" s="151"/>
      <c r="F38" s="151">
        <v>11.299533745942119</v>
      </c>
      <c r="G38" s="151"/>
      <c r="H38" s="152">
        <v>298726</v>
      </c>
      <c r="I38" s="153"/>
      <c r="J38" s="152">
        <v>159107</v>
      </c>
      <c r="K38" s="93"/>
      <c r="L38" s="86">
        <v>139619</v>
      </c>
      <c r="M38" s="154"/>
      <c r="N38" s="155">
        <v>152476</v>
      </c>
      <c r="O38" s="156"/>
      <c r="P38" s="156">
        <v>124213</v>
      </c>
      <c r="Q38" s="157"/>
      <c r="R38" s="155">
        <v>6631</v>
      </c>
      <c r="S38" s="156"/>
      <c r="T38" s="156">
        <v>15406</v>
      </c>
      <c r="U38" s="157"/>
      <c r="V38" s="158">
        <v>129</v>
      </c>
      <c r="W38" s="158"/>
      <c r="X38" s="159">
        <v>1259.0999999999999</v>
      </c>
      <c r="Y38" s="160"/>
      <c r="Z38" s="151">
        <v>11.472332826124591</v>
      </c>
      <c r="AA38" s="151"/>
      <c r="AB38" s="152">
        <v>365506</v>
      </c>
      <c r="AC38" s="153"/>
      <c r="AD38" s="152">
        <v>182905</v>
      </c>
      <c r="AE38" s="93"/>
      <c r="AF38" s="86">
        <v>182601</v>
      </c>
      <c r="AG38" s="154"/>
      <c r="AH38" s="155">
        <v>174920</v>
      </c>
      <c r="AI38" s="156"/>
      <c r="AJ38" s="156">
        <v>172828</v>
      </c>
      <c r="AK38" s="157"/>
      <c r="AL38" s="155">
        <v>7985</v>
      </c>
      <c r="AM38" s="156"/>
      <c r="AN38" s="156">
        <v>9773</v>
      </c>
      <c r="AO38" s="157"/>
      <c r="AP38" s="158">
        <v>145.26646016996267</v>
      </c>
      <c r="AQ38" s="161"/>
      <c r="AR38" s="162">
        <v>1254.2000000000003</v>
      </c>
      <c r="AS38" s="92"/>
      <c r="AT38" s="163">
        <v>11.316634785433287</v>
      </c>
      <c r="AU38" s="164"/>
      <c r="AV38" s="86">
        <v>328766</v>
      </c>
      <c r="AW38" s="154"/>
      <c r="AX38" s="152">
        <v>162303</v>
      </c>
      <c r="AY38" s="165"/>
      <c r="AZ38" s="93">
        <v>166463</v>
      </c>
      <c r="BA38" s="165"/>
      <c r="BB38" s="152">
        <v>158076</v>
      </c>
      <c r="BC38" s="156"/>
      <c r="BD38" s="156">
        <v>163667</v>
      </c>
      <c r="BE38" s="153"/>
      <c r="BF38" s="86">
        <v>4227</v>
      </c>
      <c r="BG38" s="86"/>
      <c r="BH38" s="86">
        <v>2796</v>
      </c>
      <c r="BI38" s="153"/>
      <c r="BJ38" s="87">
        <v>129.40759049593365</v>
      </c>
      <c r="BK38" s="166"/>
      <c r="BL38" s="159">
        <v>1305.0999999999999</v>
      </c>
      <c r="BM38" s="156"/>
      <c r="BN38" s="151">
        <v>11.775905005955174</v>
      </c>
      <c r="BO38" s="157"/>
      <c r="BP38" s="167">
        <v>321032</v>
      </c>
      <c r="BQ38" s="167">
        <v>0</v>
      </c>
      <c r="BR38" s="152">
        <v>172079</v>
      </c>
      <c r="BS38" s="156"/>
      <c r="BT38" s="156">
        <v>148953</v>
      </c>
      <c r="BU38" s="157"/>
      <c r="BV38" s="158">
        <v>169802</v>
      </c>
      <c r="BW38" s="158"/>
      <c r="BX38" s="158">
        <v>146376</v>
      </c>
      <c r="BY38" s="157"/>
      <c r="BZ38" s="158">
        <v>2277</v>
      </c>
      <c r="CA38" s="158"/>
      <c r="CB38" s="158">
        <v>2577</v>
      </c>
      <c r="CC38" s="168"/>
      <c r="CD38" s="169">
        <v>131.85119914182823</v>
      </c>
      <c r="CE38" s="170"/>
      <c r="CF38" s="82">
        <v>5047.1000000000004</v>
      </c>
      <c r="CG38" s="158"/>
      <c r="CH38" s="151">
        <v>11.45279983298804</v>
      </c>
      <c r="CI38" s="157"/>
      <c r="CJ38" s="152">
        <v>1314030</v>
      </c>
      <c r="CK38" s="153"/>
      <c r="CL38" s="155">
        <v>676394</v>
      </c>
      <c r="CM38" s="165"/>
      <c r="CN38" s="93">
        <v>637636</v>
      </c>
      <c r="CO38" s="165"/>
      <c r="CP38" s="155">
        <v>655274</v>
      </c>
      <c r="CQ38" s="156"/>
      <c r="CR38" s="156">
        <v>607084</v>
      </c>
      <c r="CS38" s="171"/>
      <c r="CT38" s="155">
        <v>21120</v>
      </c>
      <c r="CU38" s="156"/>
      <c r="CV38" s="156">
        <v>30552</v>
      </c>
      <c r="CW38" s="157"/>
      <c r="CX38" s="155">
        <v>134.01636583384516</v>
      </c>
      <c r="CY38" s="190"/>
      <c r="CZ38" s="173">
        <f t="shared" si="0"/>
        <v>2487.8000000000002</v>
      </c>
      <c r="DA38" s="174">
        <f t="shared" si="0"/>
        <v>0</v>
      </c>
      <c r="DB38" s="175" t="e">
        <f>(CZ38/#REF!)*100</f>
        <v>#REF!</v>
      </c>
      <c r="DC38" s="176" t="e">
        <f>(DA38/#REF!)*100</f>
        <v>#REF!</v>
      </c>
      <c r="DD38" s="155">
        <f t="shared" si="30"/>
        <v>342012</v>
      </c>
      <c r="DE38" s="158">
        <f t="shared" si="30"/>
        <v>0</v>
      </c>
      <c r="DF38" s="158">
        <f t="shared" si="30"/>
        <v>322220</v>
      </c>
      <c r="DG38" s="169">
        <f t="shared" si="27"/>
        <v>0</v>
      </c>
      <c r="DH38" s="155">
        <f t="shared" si="27"/>
        <v>327396</v>
      </c>
      <c r="DI38" s="156">
        <f t="shared" si="27"/>
        <v>0</v>
      </c>
      <c r="DJ38" s="156">
        <f t="shared" si="27"/>
        <v>297041</v>
      </c>
      <c r="DK38" s="156">
        <f t="shared" si="27"/>
        <v>0</v>
      </c>
      <c r="DL38" s="155">
        <f t="shared" si="27"/>
        <v>14616</v>
      </c>
      <c r="DM38" s="156">
        <f t="shared" si="27"/>
        <v>0</v>
      </c>
      <c r="DN38" s="156">
        <f t="shared" si="27"/>
        <v>25179</v>
      </c>
      <c r="DO38" s="171">
        <f t="shared" si="27"/>
        <v>0</v>
      </c>
      <c r="DP38" s="155">
        <f t="shared" si="28"/>
        <v>137</v>
      </c>
      <c r="DQ38" s="161" t="e">
        <f t="shared" si="28"/>
        <v>#DIV/0!</v>
      </c>
      <c r="DR38" s="177">
        <f t="shared" si="18"/>
        <v>2487.8000000000002</v>
      </c>
      <c r="DS38" s="91">
        <f t="shared" si="2"/>
        <v>100</v>
      </c>
      <c r="DT38" s="86">
        <f t="shared" si="3"/>
        <v>664232</v>
      </c>
      <c r="DU38" s="91">
        <f t="shared" si="4"/>
        <v>100</v>
      </c>
      <c r="DV38" s="86">
        <f t="shared" si="5"/>
        <v>342012</v>
      </c>
      <c r="DW38" s="92">
        <f t="shared" si="6"/>
        <v>100</v>
      </c>
      <c r="DX38" s="93">
        <f t="shared" si="7"/>
        <v>322220</v>
      </c>
      <c r="DY38" s="91">
        <f t="shared" si="8"/>
        <v>100</v>
      </c>
      <c r="DZ38" s="86">
        <f t="shared" si="9"/>
        <v>327396</v>
      </c>
      <c r="EA38" s="92">
        <f t="shared" si="10"/>
        <v>100</v>
      </c>
      <c r="EB38" s="93">
        <f t="shared" si="11"/>
        <v>297041</v>
      </c>
      <c r="EC38" s="91">
        <f t="shared" si="12"/>
        <v>100</v>
      </c>
      <c r="ED38" s="86">
        <f t="shared" si="13"/>
        <v>14616</v>
      </c>
      <c r="EE38" s="94">
        <f t="shared" ref="EE38:EE61" si="31">ABS((ED38/DL38)*100)</f>
        <v>100</v>
      </c>
      <c r="EF38" s="93">
        <f t="shared" si="14"/>
        <v>25179</v>
      </c>
      <c r="EG38" s="94">
        <f t="shared" si="15"/>
        <v>100</v>
      </c>
      <c r="EH38" s="178" t="e">
        <f t="shared" si="19"/>
        <v>#DIV/0!</v>
      </c>
      <c r="EI38" s="179" t="e">
        <f t="shared" si="20"/>
        <v>#DIV/0!</v>
      </c>
    </row>
    <row r="39" spans="1:139" s="139" customFormat="1" ht="15.75" customHeight="1" x14ac:dyDescent="0.25">
      <c r="A39" s="775"/>
      <c r="B39" s="97"/>
      <c r="C39" s="98" t="s">
        <v>41</v>
      </c>
      <c r="D39" s="99">
        <v>299</v>
      </c>
      <c r="E39" s="100"/>
      <c r="F39" s="100">
        <v>13.849004168596574</v>
      </c>
      <c r="G39" s="100"/>
      <c r="H39" s="103">
        <v>133037</v>
      </c>
      <c r="I39" s="109"/>
      <c r="J39" s="103">
        <v>73143</v>
      </c>
      <c r="K39" s="104"/>
      <c r="L39" s="105">
        <v>59894</v>
      </c>
      <c r="M39" s="106"/>
      <c r="N39" s="107">
        <v>69122</v>
      </c>
      <c r="O39" s="108"/>
      <c r="P39" s="104">
        <v>52812</v>
      </c>
      <c r="Q39" s="109"/>
      <c r="R39" s="107">
        <v>4021</v>
      </c>
      <c r="S39" s="104"/>
      <c r="T39" s="104">
        <v>7082</v>
      </c>
      <c r="U39" s="110"/>
      <c r="V39" s="105">
        <v>245</v>
      </c>
      <c r="W39" s="105"/>
      <c r="X39" s="111">
        <v>328.09999999999997</v>
      </c>
      <c r="Y39" s="112"/>
      <c r="Z39" s="100">
        <v>15.022893772893772</v>
      </c>
      <c r="AA39" s="100"/>
      <c r="AB39" s="103">
        <v>159049</v>
      </c>
      <c r="AC39" s="109"/>
      <c r="AD39" s="103">
        <v>81812</v>
      </c>
      <c r="AE39" s="104"/>
      <c r="AF39" s="105">
        <v>77237</v>
      </c>
      <c r="AG39" s="106"/>
      <c r="AH39" s="107">
        <v>77350</v>
      </c>
      <c r="AI39" s="108"/>
      <c r="AJ39" s="104">
        <v>72866</v>
      </c>
      <c r="AK39" s="109"/>
      <c r="AL39" s="107">
        <v>4462</v>
      </c>
      <c r="AM39" s="104"/>
      <c r="AN39" s="104">
        <v>4371</v>
      </c>
      <c r="AO39" s="110"/>
      <c r="AP39" s="105">
        <v>249.35080768058521</v>
      </c>
      <c r="AQ39" s="113"/>
      <c r="AR39" s="114">
        <v>318</v>
      </c>
      <c r="AS39" s="115"/>
      <c r="AT39" s="115">
        <v>14.402173913043478</v>
      </c>
      <c r="AU39" s="116"/>
      <c r="AV39" s="105">
        <v>140717</v>
      </c>
      <c r="AW39" s="186"/>
      <c r="AX39" s="103">
        <v>69283</v>
      </c>
      <c r="AY39" s="118"/>
      <c r="AZ39" s="104">
        <v>71434</v>
      </c>
      <c r="BA39" s="118"/>
      <c r="BB39" s="103">
        <v>65909</v>
      </c>
      <c r="BC39" s="108"/>
      <c r="BD39" s="104">
        <v>70234</v>
      </c>
      <c r="BE39" s="109"/>
      <c r="BF39" s="119">
        <v>3374</v>
      </c>
      <c r="BG39" s="118"/>
      <c r="BH39" s="118">
        <v>1200</v>
      </c>
      <c r="BI39" s="110"/>
      <c r="BJ39" s="142">
        <v>217.87106918238993</v>
      </c>
      <c r="BK39" s="121"/>
      <c r="BL39" s="111">
        <v>360.29999999999995</v>
      </c>
      <c r="BM39" s="104"/>
      <c r="BN39" s="100">
        <v>16.31054775916704</v>
      </c>
      <c r="BO39" s="109"/>
      <c r="BP39" s="107">
        <v>131405</v>
      </c>
      <c r="BQ39" s="107">
        <v>0</v>
      </c>
      <c r="BR39" s="103">
        <v>70273</v>
      </c>
      <c r="BS39" s="104"/>
      <c r="BT39" s="104">
        <v>61132</v>
      </c>
      <c r="BU39" s="109"/>
      <c r="BV39" s="105">
        <v>68849</v>
      </c>
      <c r="BW39" s="122"/>
      <c r="BX39" s="104">
        <v>60075</v>
      </c>
      <c r="BY39" s="109"/>
      <c r="BZ39" s="105">
        <v>1424</v>
      </c>
      <c r="CA39" s="104"/>
      <c r="CB39" s="104">
        <v>1057</v>
      </c>
      <c r="CC39" s="123"/>
      <c r="CD39" s="119">
        <v>195.04024424091037</v>
      </c>
      <c r="CE39" s="124"/>
      <c r="CF39" s="125">
        <v>1305.3999999999999</v>
      </c>
      <c r="CG39" s="105"/>
      <c r="CH39" s="100">
        <v>14.901826484018263</v>
      </c>
      <c r="CI39" s="109"/>
      <c r="CJ39" s="101">
        <v>564208</v>
      </c>
      <c r="CK39" s="102"/>
      <c r="CL39" s="107">
        <v>294511</v>
      </c>
      <c r="CM39" s="120"/>
      <c r="CN39" s="127">
        <v>269697</v>
      </c>
      <c r="CO39" s="120"/>
      <c r="CP39" s="107">
        <v>281230</v>
      </c>
      <c r="CQ39" s="104"/>
      <c r="CR39" s="104">
        <v>255987</v>
      </c>
      <c r="CS39" s="118"/>
      <c r="CT39" s="107">
        <v>13281</v>
      </c>
      <c r="CU39" s="104"/>
      <c r="CV39" s="104">
        <v>13710</v>
      </c>
      <c r="CW39" s="109"/>
      <c r="CX39" s="107">
        <v>225.60977478167615</v>
      </c>
      <c r="CY39" s="189"/>
      <c r="CZ39" s="129">
        <f t="shared" si="0"/>
        <v>627.09999999999991</v>
      </c>
      <c r="DA39" s="130">
        <f t="shared" si="0"/>
        <v>0</v>
      </c>
      <c r="DB39" s="131">
        <f>(CZ39/4343)*100</f>
        <v>14.439327653695599</v>
      </c>
      <c r="DC39" s="132">
        <f>(DA39/4343)*100</f>
        <v>0</v>
      </c>
      <c r="DD39" s="107">
        <f t="shared" si="30"/>
        <v>154955</v>
      </c>
      <c r="DE39" s="105">
        <f t="shared" si="30"/>
        <v>0</v>
      </c>
      <c r="DF39" s="105">
        <f t="shared" si="30"/>
        <v>137131</v>
      </c>
      <c r="DG39" s="119">
        <f t="shared" si="27"/>
        <v>0</v>
      </c>
      <c r="DH39" s="107">
        <f t="shared" si="27"/>
        <v>146472</v>
      </c>
      <c r="DI39" s="104">
        <f t="shared" si="27"/>
        <v>0</v>
      </c>
      <c r="DJ39" s="104">
        <f t="shared" si="27"/>
        <v>125678</v>
      </c>
      <c r="DK39" s="104">
        <f t="shared" si="27"/>
        <v>0</v>
      </c>
      <c r="DL39" s="107">
        <f t="shared" si="27"/>
        <v>8483</v>
      </c>
      <c r="DM39" s="104">
        <f t="shared" si="27"/>
        <v>0</v>
      </c>
      <c r="DN39" s="104">
        <f t="shared" si="27"/>
        <v>11453</v>
      </c>
      <c r="DO39" s="118">
        <f t="shared" si="27"/>
        <v>0</v>
      </c>
      <c r="DP39" s="107">
        <f t="shared" si="28"/>
        <v>247</v>
      </c>
      <c r="DQ39" s="113" t="e">
        <f t="shared" si="28"/>
        <v>#DIV/0!</v>
      </c>
      <c r="DR39" s="133">
        <f t="shared" si="18"/>
        <v>627.09999999999991</v>
      </c>
      <c r="DS39" s="134">
        <f t="shared" si="2"/>
        <v>100</v>
      </c>
      <c r="DT39" s="117">
        <f t="shared" si="3"/>
        <v>292086</v>
      </c>
      <c r="DU39" s="134">
        <f t="shared" si="4"/>
        <v>100</v>
      </c>
      <c r="DV39" s="117">
        <f t="shared" si="5"/>
        <v>154955</v>
      </c>
      <c r="DW39" s="135">
        <f t="shared" si="6"/>
        <v>100</v>
      </c>
      <c r="DX39" s="127">
        <f t="shared" si="7"/>
        <v>137131</v>
      </c>
      <c r="DY39" s="134">
        <f t="shared" si="8"/>
        <v>100</v>
      </c>
      <c r="DZ39" s="117">
        <f t="shared" si="9"/>
        <v>146472</v>
      </c>
      <c r="EA39" s="135">
        <f t="shared" si="10"/>
        <v>100</v>
      </c>
      <c r="EB39" s="127">
        <f t="shared" si="11"/>
        <v>125678</v>
      </c>
      <c r="EC39" s="134">
        <f t="shared" si="12"/>
        <v>100</v>
      </c>
      <c r="ED39" s="117">
        <f t="shared" si="13"/>
        <v>8483</v>
      </c>
      <c r="EE39" s="136">
        <f t="shared" si="31"/>
        <v>100</v>
      </c>
      <c r="EF39" s="127">
        <f t="shared" si="14"/>
        <v>11453</v>
      </c>
      <c r="EG39" s="136">
        <f t="shared" si="15"/>
        <v>100</v>
      </c>
      <c r="EH39" s="137" t="e">
        <f t="shared" si="19"/>
        <v>#DIV/0!</v>
      </c>
      <c r="EI39" s="138" t="e">
        <f t="shared" si="20"/>
        <v>#DIV/0!</v>
      </c>
    </row>
    <row r="40" spans="1:139" ht="15.75" customHeight="1" x14ac:dyDescent="0.25">
      <c r="A40" s="775"/>
      <c r="B40" s="187"/>
      <c r="C40" s="98" t="s">
        <v>42</v>
      </c>
      <c r="D40" s="99">
        <v>147.5</v>
      </c>
      <c r="E40" s="100"/>
      <c r="F40" s="100">
        <v>6.8318666049096812</v>
      </c>
      <c r="G40" s="100"/>
      <c r="H40" s="103">
        <v>22293</v>
      </c>
      <c r="I40" s="109"/>
      <c r="J40" s="103">
        <v>11463</v>
      </c>
      <c r="K40" s="104"/>
      <c r="L40" s="105">
        <v>10830</v>
      </c>
      <c r="M40" s="106"/>
      <c r="N40" s="107">
        <v>11463</v>
      </c>
      <c r="O40" s="140"/>
      <c r="P40" s="104">
        <v>9720</v>
      </c>
      <c r="Q40" s="109"/>
      <c r="R40" s="107">
        <v>0</v>
      </c>
      <c r="S40" s="104"/>
      <c r="T40" s="104">
        <v>1110</v>
      </c>
      <c r="U40" s="141"/>
      <c r="V40" s="105">
        <v>78</v>
      </c>
      <c r="W40" s="105"/>
      <c r="X40" s="111">
        <v>162.80000000000001</v>
      </c>
      <c r="Y40" s="112"/>
      <c r="Z40" s="100">
        <v>7.4542124542124544</v>
      </c>
      <c r="AA40" s="100"/>
      <c r="AB40" s="103">
        <v>32548</v>
      </c>
      <c r="AC40" s="109"/>
      <c r="AD40" s="103">
        <v>15848</v>
      </c>
      <c r="AE40" s="104"/>
      <c r="AF40" s="105">
        <v>16700</v>
      </c>
      <c r="AG40" s="106"/>
      <c r="AH40" s="107">
        <v>15848</v>
      </c>
      <c r="AI40" s="140"/>
      <c r="AJ40" s="104">
        <v>15853</v>
      </c>
      <c r="AK40" s="109"/>
      <c r="AL40" s="107">
        <v>0</v>
      </c>
      <c r="AM40" s="104"/>
      <c r="AN40" s="104">
        <v>847</v>
      </c>
      <c r="AO40" s="141"/>
      <c r="AP40" s="105">
        <v>97.346437346437341</v>
      </c>
      <c r="AQ40" s="113"/>
      <c r="AR40" s="114">
        <v>144.6</v>
      </c>
      <c r="AS40" s="115"/>
      <c r="AT40" s="115">
        <v>6.5489130434782608</v>
      </c>
      <c r="AU40" s="116"/>
      <c r="AV40" s="105">
        <v>24477</v>
      </c>
      <c r="AW40" s="186"/>
      <c r="AX40" s="103">
        <v>12051</v>
      </c>
      <c r="AY40" s="118"/>
      <c r="AZ40" s="104">
        <v>12426</v>
      </c>
      <c r="BA40" s="118"/>
      <c r="BB40" s="103">
        <v>12051</v>
      </c>
      <c r="BC40" s="140"/>
      <c r="BD40" s="104">
        <v>12217</v>
      </c>
      <c r="BE40" s="109"/>
      <c r="BF40" s="119">
        <v>0</v>
      </c>
      <c r="BG40" s="118"/>
      <c r="BH40" s="118">
        <v>209</v>
      </c>
      <c r="BI40" s="141"/>
      <c r="BJ40" s="120">
        <v>83.340248962655608</v>
      </c>
      <c r="BK40" s="121"/>
      <c r="BL40" s="111">
        <v>153.19999999999999</v>
      </c>
      <c r="BM40" s="104"/>
      <c r="BN40" s="100">
        <v>6.9352648257129914</v>
      </c>
      <c r="BO40" s="109"/>
      <c r="BP40" s="107">
        <v>22714</v>
      </c>
      <c r="BQ40" s="107">
        <v>0</v>
      </c>
      <c r="BR40" s="103">
        <v>12147</v>
      </c>
      <c r="BS40" s="104"/>
      <c r="BT40" s="104">
        <v>10567</v>
      </c>
      <c r="BU40" s="109"/>
      <c r="BV40" s="105">
        <v>12147</v>
      </c>
      <c r="BW40" s="143"/>
      <c r="BX40" s="104">
        <v>10384</v>
      </c>
      <c r="BY40" s="109"/>
      <c r="BZ40" s="105">
        <v>0</v>
      </c>
      <c r="CA40" s="104"/>
      <c r="CB40" s="104">
        <v>183</v>
      </c>
      <c r="CC40" s="144"/>
      <c r="CD40" s="119">
        <v>79.288511749347265</v>
      </c>
      <c r="CE40" s="124"/>
      <c r="CF40" s="125">
        <v>608.09999999999991</v>
      </c>
      <c r="CG40" s="105"/>
      <c r="CH40" s="100">
        <v>6.9417808219178072</v>
      </c>
      <c r="CI40" s="109"/>
      <c r="CJ40" s="101">
        <v>102032</v>
      </c>
      <c r="CK40" s="102"/>
      <c r="CL40" s="107">
        <v>51509</v>
      </c>
      <c r="CM40" s="120"/>
      <c r="CN40" s="127">
        <v>50523</v>
      </c>
      <c r="CO40" s="120"/>
      <c r="CP40" s="107">
        <v>51509</v>
      </c>
      <c r="CQ40" s="104"/>
      <c r="CR40" s="104">
        <v>48174</v>
      </c>
      <c r="CS40" s="118"/>
      <c r="CT40" s="107">
        <v>0</v>
      </c>
      <c r="CU40" s="104"/>
      <c r="CV40" s="104">
        <v>2349</v>
      </c>
      <c r="CW40" s="109"/>
      <c r="CX40" s="107">
        <v>84.70481828646605</v>
      </c>
      <c r="CY40" s="189"/>
      <c r="CZ40" s="129">
        <f t="shared" si="0"/>
        <v>310.3</v>
      </c>
      <c r="DA40" s="130">
        <f t="shared" si="0"/>
        <v>0</v>
      </c>
      <c r="DB40" s="131">
        <f t="shared" ref="DB40:DC43" si="32">(CZ40/4343)*100</f>
        <v>7.1448307621459817</v>
      </c>
      <c r="DC40" s="132">
        <f t="shared" si="32"/>
        <v>0</v>
      </c>
      <c r="DD40" s="107">
        <f t="shared" si="30"/>
        <v>27311</v>
      </c>
      <c r="DE40" s="105">
        <f t="shared" si="30"/>
        <v>0</v>
      </c>
      <c r="DF40" s="105">
        <f t="shared" si="30"/>
        <v>27530</v>
      </c>
      <c r="DG40" s="119">
        <f t="shared" si="27"/>
        <v>0</v>
      </c>
      <c r="DH40" s="107">
        <f t="shared" si="27"/>
        <v>27311</v>
      </c>
      <c r="DI40" s="104">
        <f t="shared" si="27"/>
        <v>0</v>
      </c>
      <c r="DJ40" s="104">
        <f t="shared" si="27"/>
        <v>25573</v>
      </c>
      <c r="DK40" s="104">
        <f t="shared" si="27"/>
        <v>0</v>
      </c>
      <c r="DL40" s="107">
        <f t="shared" si="27"/>
        <v>0</v>
      </c>
      <c r="DM40" s="104">
        <f t="shared" si="27"/>
        <v>0</v>
      </c>
      <c r="DN40" s="104">
        <f t="shared" si="27"/>
        <v>1957</v>
      </c>
      <c r="DO40" s="118">
        <f t="shared" si="27"/>
        <v>0</v>
      </c>
      <c r="DP40" s="107">
        <f t="shared" si="28"/>
        <v>88</v>
      </c>
      <c r="DQ40" s="113" t="e">
        <f t="shared" si="28"/>
        <v>#DIV/0!</v>
      </c>
      <c r="DR40" s="133">
        <f t="shared" si="18"/>
        <v>310.3</v>
      </c>
      <c r="DS40" s="134">
        <f t="shared" si="2"/>
        <v>100</v>
      </c>
      <c r="DT40" s="117">
        <f t="shared" si="3"/>
        <v>54841</v>
      </c>
      <c r="DU40" s="134">
        <f t="shared" si="4"/>
        <v>100</v>
      </c>
      <c r="DV40" s="117">
        <f t="shared" si="5"/>
        <v>27311</v>
      </c>
      <c r="DW40" s="135">
        <f t="shared" si="6"/>
        <v>100</v>
      </c>
      <c r="DX40" s="127">
        <f t="shared" si="7"/>
        <v>27530</v>
      </c>
      <c r="DY40" s="134">
        <f t="shared" si="8"/>
        <v>100</v>
      </c>
      <c r="DZ40" s="117">
        <f t="shared" si="9"/>
        <v>27311</v>
      </c>
      <c r="EA40" s="135">
        <f t="shared" si="10"/>
        <v>100</v>
      </c>
      <c r="EB40" s="127">
        <f t="shared" si="11"/>
        <v>25573</v>
      </c>
      <c r="EC40" s="134">
        <f t="shared" si="12"/>
        <v>100</v>
      </c>
      <c r="ED40" s="117">
        <f t="shared" si="13"/>
        <v>0</v>
      </c>
      <c r="EE40" s="136">
        <v>0</v>
      </c>
      <c r="EF40" s="127">
        <f t="shared" si="14"/>
        <v>1957</v>
      </c>
      <c r="EG40" s="136">
        <f t="shared" si="15"/>
        <v>100</v>
      </c>
      <c r="EH40" s="137" t="e">
        <f t="shared" si="19"/>
        <v>#DIV/0!</v>
      </c>
      <c r="EI40" s="138" t="e">
        <f t="shared" si="20"/>
        <v>#DIV/0!</v>
      </c>
    </row>
    <row r="41" spans="1:139" ht="15.75" customHeight="1" x14ac:dyDescent="0.25">
      <c r="A41" s="775"/>
      <c r="B41" s="187"/>
      <c r="C41" s="98" t="s">
        <v>43</v>
      </c>
      <c r="D41" s="99">
        <v>578.70000000000005</v>
      </c>
      <c r="E41" s="100"/>
      <c r="F41" s="100">
        <v>26.804075961093098</v>
      </c>
      <c r="G41" s="100"/>
      <c r="H41" s="103">
        <v>102807</v>
      </c>
      <c r="I41" s="109"/>
      <c r="J41" s="103">
        <v>52267</v>
      </c>
      <c r="K41" s="104"/>
      <c r="L41" s="105">
        <v>50540</v>
      </c>
      <c r="M41" s="106"/>
      <c r="N41" s="107">
        <v>52267</v>
      </c>
      <c r="O41" s="140"/>
      <c r="P41" s="104">
        <v>45479</v>
      </c>
      <c r="Q41" s="109"/>
      <c r="R41" s="107">
        <v>0</v>
      </c>
      <c r="S41" s="104"/>
      <c r="T41" s="104">
        <v>5061</v>
      </c>
      <c r="U41" s="141"/>
      <c r="V41" s="105">
        <v>90</v>
      </c>
      <c r="W41" s="105"/>
      <c r="X41" s="111">
        <v>562.29999999999995</v>
      </c>
      <c r="Y41" s="112"/>
      <c r="Z41" s="100">
        <v>25.746336996336993</v>
      </c>
      <c r="AA41" s="100"/>
      <c r="AB41" s="103">
        <v>127502</v>
      </c>
      <c r="AC41" s="109"/>
      <c r="AD41" s="103">
        <v>61410</v>
      </c>
      <c r="AE41" s="104"/>
      <c r="AF41" s="105">
        <v>66092</v>
      </c>
      <c r="AG41" s="106"/>
      <c r="AH41" s="107">
        <v>61410</v>
      </c>
      <c r="AI41" s="140"/>
      <c r="AJ41" s="104">
        <v>62811</v>
      </c>
      <c r="AK41" s="109"/>
      <c r="AL41" s="107">
        <v>0</v>
      </c>
      <c r="AM41" s="104"/>
      <c r="AN41" s="104">
        <v>3281</v>
      </c>
      <c r="AO41" s="141"/>
      <c r="AP41" s="105">
        <v>109.21216432509337</v>
      </c>
      <c r="AQ41" s="113"/>
      <c r="AR41" s="114">
        <v>581.20000000000005</v>
      </c>
      <c r="AS41" s="115"/>
      <c r="AT41" s="115">
        <v>26.322463768115945</v>
      </c>
      <c r="AU41" s="116"/>
      <c r="AV41" s="105">
        <v>120256</v>
      </c>
      <c r="AW41" s="186"/>
      <c r="AX41" s="103">
        <v>59209</v>
      </c>
      <c r="AY41" s="118"/>
      <c r="AZ41" s="104">
        <v>61047</v>
      </c>
      <c r="BA41" s="118"/>
      <c r="BB41" s="103">
        <v>59209</v>
      </c>
      <c r="BC41" s="140"/>
      <c r="BD41" s="104">
        <v>60022</v>
      </c>
      <c r="BE41" s="109"/>
      <c r="BF41" s="119">
        <v>0</v>
      </c>
      <c r="BG41" s="118"/>
      <c r="BH41" s="118">
        <v>1025</v>
      </c>
      <c r="BI41" s="141"/>
      <c r="BJ41" s="120">
        <v>101.87370956641431</v>
      </c>
      <c r="BK41" s="121"/>
      <c r="BL41" s="111">
        <v>584.1</v>
      </c>
      <c r="BM41" s="104"/>
      <c r="BN41" s="100">
        <v>26.441828881846991</v>
      </c>
      <c r="BO41" s="109"/>
      <c r="BP41" s="107">
        <v>126953</v>
      </c>
      <c r="BQ41" s="107">
        <v>0</v>
      </c>
      <c r="BR41" s="103">
        <v>67892</v>
      </c>
      <c r="BS41" s="104"/>
      <c r="BT41" s="104">
        <v>59061</v>
      </c>
      <c r="BU41" s="109"/>
      <c r="BV41" s="105">
        <v>67892</v>
      </c>
      <c r="BW41" s="143"/>
      <c r="BX41" s="104">
        <v>58039</v>
      </c>
      <c r="BY41" s="109"/>
      <c r="BZ41" s="105">
        <v>0</v>
      </c>
      <c r="CA41" s="104"/>
      <c r="CB41" s="104">
        <v>1022</v>
      </c>
      <c r="CC41" s="144"/>
      <c r="CD41" s="119">
        <v>116.23352165725046</v>
      </c>
      <c r="CE41" s="124"/>
      <c r="CF41" s="125">
        <v>2306.3000000000002</v>
      </c>
      <c r="CG41" s="105"/>
      <c r="CH41" s="100">
        <v>26.327625570776259</v>
      </c>
      <c r="CI41" s="109"/>
      <c r="CJ41" s="101">
        <v>477518</v>
      </c>
      <c r="CK41" s="102"/>
      <c r="CL41" s="107">
        <v>240778</v>
      </c>
      <c r="CM41" s="120"/>
      <c r="CN41" s="127">
        <v>236740</v>
      </c>
      <c r="CO41" s="120"/>
      <c r="CP41" s="107">
        <v>240778</v>
      </c>
      <c r="CQ41" s="104"/>
      <c r="CR41" s="104">
        <v>226351</v>
      </c>
      <c r="CS41" s="118"/>
      <c r="CT41" s="107">
        <v>0</v>
      </c>
      <c r="CU41" s="104"/>
      <c r="CV41" s="104">
        <v>10389</v>
      </c>
      <c r="CW41" s="109"/>
      <c r="CX41" s="107">
        <v>104.40012140658196</v>
      </c>
      <c r="CY41" s="189"/>
      <c r="CZ41" s="129">
        <f t="shared" si="0"/>
        <v>1141</v>
      </c>
      <c r="DA41" s="130">
        <f t="shared" si="0"/>
        <v>0</v>
      </c>
      <c r="DB41" s="115">
        <f t="shared" si="32"/>
        <v>26.272162099930924</v>
      </c>
      <c r="DC41" s="132">
        <f t="shared" si="32"/>
        <v>0</v>
      </c>
      <c r="DD41" s="107">
        <f t="shared" si="30"/>
        <v>113677</v>
      </c>
      <c r="DE41" s="105">
        <f t="shared" si="30"/>
        <v>0</v>
      </c>
      <c r="DF41" s="105">
        <f t="shared" si="30"/>
        <v>116632</v>
      </c>
      <c r="DG41" s="119">
        <f t="shared" si="27"/>
        <v>0</v>
      </c>
      <c r="DH41" s="107">
        <f t="shared" si="27"/>
        <v>113677</v>
      </c>
      <c r="DI41" s="104">
        <f t="shared" si="27"/>
        <v>0</v>
      </c>
      <c r="DJ41" s="104">
        <f t="shared" si="27"/>
        <v>108290</v>
      </c>
      <c r="DK41" s="104">
        <f t="shared" si="27"/>
        <v>0</v>
      </c>
      <c r="DL41" s="107">
        <f t="shared" si="27"/>
        <v>0</v>
      </c>
      <c r="DM41" s="104">
        <f t="shared" si="27"/>
        <v>0</v>
      </c>
      <c r="DN41" s="104">
        <f t="shared" si="27"/>
        <v>8342</v>
      </c>
      <c r="DO41" s="118">
        <f t="shared" si="27"/>
        <v>0</v>
      </c>
      <c r="DP41" s="107">
        <f t="shared" si="28"/>
        <v>100</v>
      </c>
      <c r="DQ41" s="113" t="e">
        <f t="shared" si="28"/>
        <v>#DIV/0!</v>
      </c>
      <c r="DR41" s="133">
        <f t="shared" si="18"/>
        <v>1141</v>
      </c>
      <c r="DS41" s="134">
        <f t="shared" si="2"/>
        <v>100</v>
      </c>
      <c r="DT41" s="117">
        <f t="shared" si="3"/>
        <v>230309</v>
      </c>
      <c r="DU41" s="134">
        <f t="shared" si="4"/>
        <v>100</v>
      </c>
      <c r="DV41" s="117">
        <f t="shared" si="5"/>
        <v>113677</v>
      </c>
      <c r="DW41" s="135">
        <f t="shared" si="6"/>
        <v>100</v>
      </c>
      <c r="DX41" s="127">
        <f t="shared" si="7"/>
        <v>116632</v>
      </c>
      <c r="DY41" s="134">
        <f t="shared" si="8"/>
        <v>100</v>
      </c>
      <c r="DZ41" s="117">
        <f t="shared" si="9"/>
        <v>113677</v>
      </c>
      <c r="EA41" s="135">
        <f t="shared" si="10"/>
        <v>100</v>
      </c>
      <c r="EB41" s="127">
        <f t="shared" si="11"/>
        <v>108290</v>
      </c>
      <c r="EC41" s="134">
        <f t="shared" si="12"/>
        <v>100</v>
      </c>
      <c r="ED41" s="117">
        <f t="shared" si="13"/>
        <v>0</v>
      </c>
      <c r="EE41" s="136">
        <v>0</v>
      </c>
      <c r="EF41" s="127">
        <f t="shared" si="14"/>
        <v>8342</v>
      </c>
      <c r="EG41" s="136">
        <f t="shared" si="15"/>
        <v>100</v>
      </c>
      <c r="EH41" s="137" t="e">
        <f t="shared" si="19"/>
        <v>#DIV/0!</v>
      </c>
      <c r="EI41" s="138" t="e">
        <f t="shared" si="20"/>
        <v>#DIV/0!</v>
      </c>
    </row>
    <row r="42" spans="1:139" ht="15.75" customHeight="1" x14ac:dyDescent="0.25">
      <c r="A42" s="775"/>
      <c r="B42" s="187"/>
      <c r="C42" s="98" t="s">
        <v>44</v>
      </c>
      <c r="D42" s="99">
        <v>197.5</v>
      </c>
      <c r="E42" s="100"/>
      <c r="F42" s="100">
        <v>9.147753589624827</v>
      </c>
      <c r="G42" s="100"/>
      <c r="H42" s="103">
        <v>39132</v>
      </c>
      <c r="I42" s="109"/>
      <c r="J42" s="103">
        <v>21531</v>
      </c>
      <c r="K42" s="104"/>
      <c r="L42" s="105">
        <v>17601</v>
      </c>
      <c r="M42" s="106"/>
      <c r="N42" s="107">
        <v>18921</v>
      </c>
      <c r="O42" s="140"/>
      <c r="P42" s="104">
        <v>15516</v>
      </c>
      <c r="Q42" s="109"/>
      <c r="R42" s="107">
        <v>2610</v>
      </c>
      <c r="S42" s="104"/>
      <c r="T42" s="104">
        <v>2085</v>
      </c>
      <c r="U42" s="141"/>
      <c r="V42" s="105">
        <v>109</v>
      </c>
      <c r="W42" s="105"/>
      <c r="X42" s="111">
        <v>200.9</v>
      </c>
      <c r="Y42" s="112"/>
      <c r="Z42" s="100">
        <v>9.1987179487179489</v>
      </c>
      <c r="AA42" s="100"/>
      <c r="AB42" s="103">
        <v>44984</v>
      </c>
      <c r="AC42" s="109"/>
      <c r="AD42" s="103">
        <v>23222</v>
      </c>
      <c r="AE42" s="104"/>
      <c r="AF42" s="105">
        <v>21762</v>
      </c>
      <c r="AG42" s="106"/>
      <c r="AH42" s="107">
        <v>19699</v>
      </c>
      <c r="AI42" s="140"/>
      <c r="AJ42" s="104">
        <v>20521</v>
      </c>
      <c r="AK42" s="109"/>
      <c r="AL42" s="107">
        <v>3523</v>
      </c>
      <c r="AM42" s="104"/>
      <c r="AN42" s="104">
        <v>1241</v>
      </c>
      <c r="AO42" s="141"/>
      <c r="AP42" s="105">
        <v>115.58984569437531</v>
      </c>
      <c r="AQ42" s="113"/>
      <c r="AR42" s="114">
        <v>203.39999999999998</v>
      </c>
      <c r="AS42" s="115"/>
      <c r="AT42" s="115">
        <v>9.2119565217391308</v>
      </c>
      <c r="AU42" s="116"/>
      <c r="AV42" s="105">
        <v>40940</v>
      </c>
      <c r="AW42" s="186"/>
      <c r="AX42" s="103">
        <v>20590</v>
      </c>
      <c r="AY42" s="118"/>
      <c r="AZ42" s="104">
        <v>20350</v>
      </c>
      <c r="BA42" s="118"/>
      <c r="BB42" s="103">
        <v>19737</v>
      </c>
      <c r="BC42" s="140"/>
      <c r="BD42" s="104">
        <v>20008</v>
      </c>
      <c r="BE42" s="109"/>
      <c r="BF42" s="119">
        <v>853</v>
      </c>
      <c r="BG42" s="118"/>
      <c r="BH42" s="118">
        <v>342</v>
      </c>
      <c r="BI42" s="141"/>
      <c r="BJ42" s="120">
        <v>101.22910521140611</v>
      </c>
      <c r="BK42" s="121"/>
      <c r="BL42" s="111">
        <v>202.5</v>
      </c>
      <c r="BM42" s="104"/>
      <c r="BN42" s="100">
        <v>9.167043911272069</v>
      </c>
      <c r="BO42" s="109"/>
      <c r="BP42" s="107">
        <v>38321</v>
      </c>
      <c r="BQ42" s="107">
        <v>0</v>
      </c>
      <c r="BR42" s="103">
        <v>20890</v>
      </c>
      <c r="BS42" s="104"/>
      <c r="BT42" s="104">
        <v>17431</v>
      </c>
      <c r="BU42" s="109"/>
      <c r="BV42" s="105">
        <v>20037</v>
      </c>
      <c r="BW42" s="143"/>
      <c r="BX42" s="104">
        <v>17129</v>
      </c>
      <c r="BY42" s="109"/>
      <c r="BZ42" s="105">
        <v>853</v>
      </c>
      <c r="CA42" s="104"/>
      <c r="CB42" s="104">
        <v>302</v>
      </c>
      <c r="CC42" s="144"/>
      <c r="CD42" s="119">
        <v>103.16049382716049</v>
      </c>
      <c r="CE42" s="124"/>
      <c r="CF42" s="125">
        <v>804.3</v>
      </c>
      <c r="CG42" s="105"/>
      <c r="CH42" s="100">
        <v>9.1815068493150687</v>
      </c>
      <c r="CI42" s="109"/>
      <c r="CJ42" s="101">
        <v>163377</v>
      </c>
      <c r="CK42" s="102"/>
      <c r="CL42" s="107">
        <v>86233</v>
      </c>
      <c r="CM42" s="120"/>
      <c r="CN42" s="127">
        <v>77144</v>
      </c>
      <c r="CO42" s="120"/>
      <c r="CP42" s="107">
        <v>78394</v>
      </c>
      <c r="CQ42" s="104"/>
      <c r="CR42" s="104">
        <v>73174</v>
      </c>
      <c r="CS42" s="118"/>
      <c r="CT42" s="107">
        <v>7839</v>
      </c>
      <c r="CU42" s="104"/>
      <c r="CV42" s="104">
        <v>3970</v>
      </c>
      <c r="CW42" s="109"/>
      <c r="CX42" s="107">
        <v>107.21496953872933</v>
      </c>
      <c r="CY42" s="189"/>
      <c r="CZ42" s="129">
        <f t="shared" si="0"/>
        <v>398.4</v>
      </c>
      <c r="DA42" s="130">
        <f t="shared" si="0"/>
        <v>0</v>
      </c>
      <c r="DB42" s="115">
        <f t="shared" si="32"/>
        <v>9.1733824545245213</v>
      </c>
      <c r="DC42" s="132">
        <f t="shared" si="32"/>
        <v>0</v>
      </c>
      <c r="DD42" s="107">
        <f t="shared" si="30"/>
        <v>44753</v>
      </c>
      <c r="DE42" s="105">
        <f t="shared" si="30"/>
        <v>0</v>
      </c>
      <c r="DF42" s="105">
        <f t="shared" si="30"/>
        <v>39363</v>
      </c>
      <c r="DG42" s="119">
        <f t="shared" si="27"/>
        <v>0</v>
      </c>
      <c r="DH42" s="107">
        <f t="shared" si="27"/>
        <v>38620</v>
      </c>
      <c r="DI42" s="104">
        <f t="shared" si="27"/>
        <v>0</v>
      </c>
      <c r="DJ42" s="104">
        <f t="shared" si="27"/>
        <v>36037</v>
      </c>
      <c r="DK42" s="104">
        <f t="shared" si="27"/>
        <v>0</v>
      </c>
      <c r="DL42" s="107">
        <f t="shared" si="27"/>
        <v>6133</v>
      </c>
      <c r="DM42" s="104">
        <f t="shared" si="27"/>
        <v>0</v>
      </c>
      <c r="DN42" s="104">
        <f t="shared" si="27"/>
        <v>3326</v>
      </c>
      <c r="DO42" s="118">
        <f t="shared" si="27"/>
        <v>0</v>
      </c>
      <c r="DP42" s="107">
        <f t="shared" si="28"/>
        <v>112</v>
      </c>
      <c r="DQ42" s="113" t="e">
        <f t="shared" si="28"/>
        <v>#DIV/0!</v>
      </c>
      <c r="DR42" s="133">
        <f t="shared" si="18"/>
        <v>398.4</v>
      </c>
      <c r="DS42" s="134">
        <f t="shared" si="2"/>
        <v>100</v>
      </c>
      <c r="DT42" s="117">
        <f t="shared" si="3"/>
        <v>84116</v>
      </c>
      <c r="DU42" s="134">
        <f t="shared" si="4"/>
        <v>100</v>
      </c>
      <c r="DV42" s="117">
        <f t="shared" si="5"/>
        <v>44753</v>
      </c>
      <c r="DW42" s="135">
        <f t="shared" si="6"/>
        <v>100</v>
      </c>
      <c r="DX42" s="127">
        <f t="shared" si="7"/>
        <v>39363</v>
      </c>
      <c r="DY42" s="134">
        <f t="shared" si="8"/>
        <v>100</v>
      </c>
      <c r="DZ42" s="117">
        <f t="shared" si="9"/>
        <v>38620</v>
      </c>
      <c r="EA42" s="135">
        <f t="shared" si="10"/>
        <v>100</v>
      </c>
      <c r="EB42" s="127">
        <f t="shared" si="11"/>
        <v>36037</v>
      </c>
      <c r="EC42" s="134">
        <f t="shared" si="12"/>
        <v>100</v>
      </c>
      <c r="ED42" s="117">
        <f t="shared" si="13"/>
        <v>6133</v>
      </c>
      <c r="EE42" s="136">
        <f t="shared" si="31"/>
        <v>100</v>
      </c>
      <c r="EF42" s="127">
        <f t="shared" si="14"/>
        <v>3326</v>
      </c>
      <c r="EG42" s="136">
        <f t="shared" si="15"/>
        <v>100</v>
      </c>
      <c r="EH42" s="137" t="e">
        <f t="shared" si="19"/>
        <v>#DIV/0!</v>
      </c>
      <c r="EI42" s="138" t="e">
        <f t="shared" si="20"/>
        <v>#DIV/0!</v>
      </c>
    </row>
    <row r="43" spans="1:139" ht="15.75" customHeight="1" x14ac:dyDescent="0.25">
      <c r="A43" s="775"/>
      <c r="B43" s="187"/>
      <c r="C43" s="98" t="s">
        <v>45</v>
      </c>
      <c r="D43" s="99">
        <v>6</v>
      </c>
      <c r="E43" s="100"/>
      <c r="F43" s="100">
        <v>0.2779064381658175</v>
      </c>
      <c r="G43" s="100"/>
      <c r="H43" s="103">
        <v>1457</v>
      </c>
      <c r="I43" s="109"/>
      <c r="J43" s="103">
        <v>703</v>
      </c>
      <c r="K43" s="104"/>
      <c r="L43" s="105">
        <v>754</v>
      </c>
      <c r="M43" s="106"/>
      <c r="N43" s="107">
        <v>703</v>
      </c>
      <c r="O43" s="140"/>
      <c r="P43" s="104">
        <v>686</v>
      </c>
      <c r="Q43" s="109"/>
      <c r="R43" s="107">
        <v>0</v>
      </c>
      <c r="S43" s="104"/>
      <c r="T43" s="104">
        <v>68</v>
      </c>
      <c r="U43" s="141"/>
      <c r="V43" s="105">
        <v>117</v>
      </c>
      <c r="W43" s="105"/>
      <c r="X43" s="111">
        <v>5</v>
      </c>
      <c r="Y43" s="112"/>
      <c r="Z43" s="100">
        <v>0.22893772893772896</v>
      </c>
      <c r="AA43" s="100"/>
      <c r="AB43" s="103">
        <v>1423</v>
      </c>
      <c r="AC43" s="109"/>
      <c r="AD43" s="103">
        <v>613</v>
      </c>
      <c r="AE43" s="104"/>
      <c r="AF43" s="105">
        <v>810</v>
      </c>
      <c r="AG43" s="106"/>
      <c r="AH43" s="107">
        <v>613</v>
      </c>
      <c r="AI43" s="140"/>
      <c r="AJ43" s="104">
        <v>777</v>
      </c>
      <c r="AK43" s="109"/>
      <c r="AL43" s="107">
        <v>0</v>
      </c>
      <c r="AM43" s="104"/>
      <c r="AN43" s="104">
        <v>33</v>
      </c>
      <c r="AO43" s="141"/>
      <c r="AP43" s="105">
        <v>122.6</v>
      </c>
      <c r="AQ43" s="113"/>
      <c r="AR43" s="114">
        <v>7</v>
      </c>
      <c r="AS43" s="115"/>
      <c r="AT43" s="115">
        <v>0.3170289855072464</v>
      </c>
      <c r="AU43" s="116"/>
      <c r="AV43" s="105">
        <v>2376</v>
      </c>
      <c r="AW43" s="186"/>
      <c r="AX43" s="103">
        <v>1170</v>
      </c>
      <c r="AY43" s="118"/>
      <c r="AZ43" s="104">
        <v>1206</v>
      </c>
      <c r="BA43" s="118"/>
      <c r="BB43" s="103">
        <v>1170</v>
      </c>
      <c r="BC43" s="140"/>
      <c r="BD43" s="104">
        <v>1186</v>
      </c>
      <c r="BE43" s="109"/>
      <c r="BF43" s="119">
        <v>0</v>
      </c>
      <c r="BG43" s="118"/>
      <c r="BH43" s="118">
        <v>20</v>
      </c>
      <c r="BI43" s="141"/>
      <c r="BJ43" s="120">
        <v>167.14285714285714</v>
      </c>
      <c r="BK43" s="121"/>
      <c r="BL43" s="111">
        <v>5</v>
      </c>
      <c r="BM43" s="104"/>
      <c r="BN43" s="100">
        <v>0.22634676324128564</v>
      </c>
      <c r="BO43" s="109"/>
      <c r="BP43" s="107">
        <v>1639</v>
      </c>
      <c r="BQ43" s="107">
        <v>0</v>
      </c>
      <c r="BR43" s="103">
        <v>877</v>
      </c>
      <c r="BS43" s="104"/>
      <c r="BT43" s="104">
        <v>762</v>
      </c>
      <c r="BU43" s="109"/>
      <c r="BV43" s="105">
        <v>877</v>
      </c>
      <c r="BW43" s="143"/>
      <c r="BX43" s="104">
        <v>749</v>
      </c>
      <c r="BY43" s="109"/>
      <c r="BZ43" s="105">
        <v>0</v>
      </c>
      <c r="CA43" s="104"/>
      <c r="CB43" s="104">
        <v>13</v>
      </c>
      <c r="CC43" s="144"/>
      <c r="CD43" s="119">
        <v>175.4</v>
      </c>
      <c r="CE43" s="124"/>
      <c r="CF43" s="125">
        <v>23</v>
      </c>
      <c r="CG43" s="105"/>
      <c r="CH43" s="100">
        <v>0.26255707762557079</v>
      </c>
      <c r="CI43" s="109"/>
      <c r="CJ43" s="101">
        <v>6895</v>
      </c>
      <c r="CK43" s="102"/>
      <c r="CL43" s="107">
        <v>3363</v>
      </c>
      <c r="CM43" s="120"/>
      <c r="CN43" s="127">
        <v>3532</v>
      </c>
      <c r="CO43" s="120"/>
      <c r="CP43" s="107">
        <v>3363</v>
      </c>
      <c r="CQ43" s="104"/>
      <c r="CR43" s="104">
        <v>3398</v>
      </c>
      <c r="CS43" s="118"/>
      <c r="CT43" s="107">
        <v>0</v>
      </c>
      <c r="CU43" s="104"/>
      <c r="CV43" s="104">
        <v>134</v>
      </c>
      <c r="CW43" s="109"/>
      <c r="CX43" s="107">
        <v>146.21739130434781</v>
      </c>
      <c r="CY43" s="189"/>
      <c r="CZ43" s="129">
        <f t="shared" si="0"/>
        <v>11</v>
      </c>
      <c r="DA43" s="130">
        <f t="shared" si="0"/>
        <v>0</v>
      </c>
      <c r="DB43" s="115">
        <f t="shared" si="32"/>
        <v>0.25328114206769514</v>
      </c>
      <c r="DC43" s="132">
        <f t="shared" si="32"/>
        <v>0</v>
      </c>
      <c r="DD43" s="107">
        <f t="shared" si="30"/>
        <v>1316</v>
      </c>
      <c r="DE43" s="105">
        <f t="shared" si="30"/>
        <v>0</v>
      </c>
      <c r="DF43" s="105">
        <f t="shared" si="30"/>
        <v>1564</v>
      </c>
      <c r="DG43" s="119">
        <f t="shared" si="27"/>
        <v>0</v>
      </c>
      <c r="DH43" s="107">
        <f t="shared" si="27"/>
        <v>1316</v>
      </c>
      <c r="DI43" s="104">
        <f t="shared" si="27"/>
        <v>0</v>
      </c>
      <c r="DJ43" s="104">
        <f t="shared" si="27"/>
        <v>1463</v>
      </c>
      <c r="DK43" s="104">
        <f t="shared" si="27"/>
        <v>0</v>
      </c>
      <c r="DL43" s="107">
        <f t="shared" si="27"/>
        <v>0</v>
      </c>
      <c r="DM43" s="104">
        <f t="shared" si="27"/>
        <v>0</v>
      </c>
      <c r="DN43" s="104">
        <f t="shared" si="27"/>
        <v>101</v>
      </c>
      <c r="DO43" s="118">
        <f t="shared" si="27"/>
        <v>0</v>
      </c>
      <c r="DP43" s="107">
        <f t="shared" si="28"/>
        <v>120</v>
      </c>
      <c r="DQ43" s="113" t="e">
        <f t="shared" si="28"/>
        <v>#DIV/0!</v>
      </c>
      <c r="DR43" s="133">
        <f t="shared" si="18"/>
        <v>11</v>
      </c>
      <c r="DS43" s="134">
        <f t="shared" si="2"/>
        <v>100</v>
      </c>
      <c r="DT43" s="117">
        <f t="shared" si="3"/>
        <v>2880</v>
      </c>
      <c r="DU43" s="134">
        <f t="shared" si="4"/>
        <v>100</v>
      </c>
      <c r="DV43" s="117">
        <f t="shared" si="5"/>
        <v>1316</v>
      </c>
      <c r="DW43" s="135">
        <f t="shared" si="6"/>
        <v>100</v>
      </c>
      <c r="DX43" s="127">
        <f t="shared" si="7"/>
        <v>1564</v>
      </c>
      <c r="DY43" s="134">
        <f t="shared" si="8"/>
        <v>100</v>
      </c>
      <c r="DZ43" s="117">
        <f t="shared" si="9"/>
        <v>1316</v>
      </c>
      <c r="EA43" s="135">
        <f t="shared" si="10"/>
        <v>100</v>
      </c>
      <c r="EB43" s="127">
        <f t="shared" si="11"/>
        <v>1463</v>
      </c>
      <c r="EC43" s="134">
        <f t="shared" si="12"/>
        <v>100</v>
      </c>
      <c r="ED43" s="117">
        <f t="shared" si="13"/>
        <v>0</v>
      </c>
      <c r="EE43" s="136">
        <v>0</v>
      </c>
      <c r="EF43" s="127">
        <f t="shared" si="14"/>
        <v>101</v>
      </c>
      <c r="EG43" s="136">
        <f t="shared" si="15"/>
        <v>100</v>
      </c>
      <c r="EH43" s="137" t="e">
        <f t="shared" si="19"/>
        <v>#DIV/0!</v>
      </c>
      <c r="EI43" s="138" t="e">
        <f t="shared" si="20"/>
        <v>#DIV/0!</v>
      </c>
    </row>
    <row r="44" spans="1:139" s="180" customFormat="1" ht="29.25" customHeight="1" x14ac:dyDescent="0.25">
      <c r="A44" s="775"/>
      <c r="B44" s="184" t="s">
        <v>52</v>
      </c>
      <c r="C44" s="185"/>
      <c r="D44" s="150">
        <v>637.29999999999995</v>
      </c>
      <c r="E44" s="151"/>
      <c r="F44" s="151">
        <v>5.8608227039056819</v>
      </c>
      <c r="G44" s="151"/>
      <c r="H44" s="152">
        <v>141504</v>
      </c>
      <c r="I44" s="153"/>
      <c r="J44" s="152">
        <v>76929</v>
      </c>
      <c r="K44" s="93"/>
      <c r="L44" s="86">
        <v>64575</v>
      </c>
      <c r="M44" s="154"/>
      <c r="N44" s="155">
        <v>76880</v>
      </c>
      <c r="O44" s="156"/>
      <c r="P44" s="156">
        <v>57127</v>
      </c>
      <c r="Q44" s="157"/>
      <c r="R44" s="155">
        <v>49</v>
      </c>
      <c r="S44" s="156"/>
      <c r="T44" s="156">
        <v>7448</v>
      </c>
      <c r="U44" s="157"/>
      <c r="V44" s="158">
        <v>121</v>
      </c>
      <c r="W44" s="158"/>
      <c r="X44" s="159">
        <v>676.1</v>
      </c>
      <c r="Y44" s="160"/>
      <c r="Z44" s="151">
        <v>6.1603083343204164</v>
      </c>
      <c r="AA44" s="151"/>
      <c r="AB44" s="152">
        <v>166690</v>
      </c>
      <c r="AC44" s="153"/>
      <c r="AD44" s="152">
        <v>84972</v>
      </c>
      <c r="AE44" s="93"/>
      <c r="AF44" s="86">
        <v>81718</v>
      </c>
      <c r="AG44" s="154"/>
      <c r="AH44" s="155">
        <v>84920</v>
      </c>
      <c r="AI44" s="156"/>
      <c r="AJ44" s="156">
        <v>77178</v>
      </c>
      <c r="AK44" s="157"/>
      <c r="AL44" s="155">
        <v>52</v>
      </c>
      <c r="AM44" s="156"/>
      <c r="AN44" s="156">
        <v>4540</v>
      </c>
      <c r="AO44" s="157"/>
      <c r="AP44" s="158">
        <v>125.67963319035645</v>
      </c>
      <c r="AQ44" s="161"/>
      <c r="AR44" s="162">
        <v>690.3</v>
      </c>
      <c r="AS44" s="92"/>
      <c r="AT44" s="163">
        <v>6.2285703973725051</v>
      </c>
      <c r="AU44" s="164"/>
      <c r="AV44" s="86">
        <v>171857</v>
      </c>
      <c r="AW44" s="154"/>
      <c r="AX44" s="152">
        <v>84615</v>
      </c>
      <c r="AY44" s="165"/>
      <c r="AZ44" s="93">
        <v>87242</v>
      </c>
      <c r="BA44" s="165"/>
      <c r="BB44" s="152">
        <v>84615</v>
      </c>
      <c r="BC44" s="156"/>
      <c r="BD44" s="156">
        <v>85777</v>
      </c>
      <c r="BE44" s="153"/>
      <c r="BF44" s="86">
        <v>0</v>
      </c>
      <c r="BG44" s="86"/>
      <c r="BH44" s="86">
        <v>1465</v>
      </c>
      <c r="BI44" s="87"/>
      <c r="BJ44" s="155">
        <v>122.57714037375055</v>
      </c>
      <c r="BK44" s="166"/>
      <c r="BL44" s="159">
        <v>687.80000000000007</v>
      </c>
      <c r="BM44" s="156"/>
      <c r="BN44" s="151">
        <v>6.2060129209225119</v>
      </c>
      <c r="BO44" s="157"/>
      <c r="BP44" s="167">
        <v>158244</v>
      </c>
      <c r="BQ44" s="167">
        <v>0</v>
      </c>
      <c r="BR44" s="152">
        <v>84626</v>
      </c>
      <c r="BS44" s="156"/>
      <c r="BT44" s="156">
        <v>73618</v>
      </c>
      <c r="BU44" s="157"/>
      <c r="BV44" s="158">
        <v>84626</v>
      </c>
      <c r="BW44" s="158"/>
      <c r="BX44" s="158">
        <v>72344</v>
      </c>
      <c r="BY44" s="157"/>
      <c r="BZ44" s="158">
        <v>0</v>
      </c>
      <c r="CA44" s="158"/>
      <c r="CB44" s="158">
        <v>1274</v>
      </c>
      <c r="CC44" s="168"/>
      <c r="CD44" s="169">
        <v>123.03867403314916</v>
      </c>
      <c r="CE44" s="170"/>
      <c r="CF44" s="82">
        <v>2691.5</v>
      </c>
      <c r="CG44" s="158"/>
      <c r="CH44" s="151">
        <v>6.107509411441681</v>
      </c>
      <c r="CI44" s="157"/>
      <c r="CJ44" s="152">
        <v>638295</v>
      </c>
      <c r="CK44" s="153"/>
      <c r="CL44" s="155">
        <v>331142</v>
      </c>
      <c r="CM44" s="165"/>
      <c r="CN44" s="93">
        <v>307153</v>
      </c>
      <c r="CO44" s="165"/>
      <c r="CP44" s="155">
        <v>331041</v>
      </c>
      <c r="CQ44" s="156"/>
      <c r="CR44" s="156">
        <v>292426</v>
      </c>
      <c r="CS44" s="171"/>
      <c r="CT44" s="155">
        <v>101</v>
      </c>
      <c r="CU44" s="156"/>
      <c r="CV44" s="156">
        <v>14727</v>
      </c>
      <c r="CW44" s="157"/>
      <c r="CX44" s="155">
        <v>123.03250975292588</v>
      </c>
      <c r="CY44" s="190"/>
      <c r="CZ44" s="173">
        <f t="shared" ref="CZ44:DA61" si="33">D44+X44</f>
        <v>1313.4</v>
      </c>
      <c r="DA44" s="174">
        <f t="shared" si="33"/>
        <v>0</v>
      </c>
      <c r="DB44" s="163" t="e">
        <f>(CZ44/#REF!)*100</f>
        <v>#REF!</v>
      </c>
      <c r="DC44" s="176" t="e">
        <f>(DA44/#REF!)*100</f>
        <v>#REF!</v>
      </c>
      <c r="DD44" s="155">
        <f t="shared" si="30"/>
        <v>161901</v>
      </c>
      <c r="DE44" s="158">
        <f t="shared" si="30"/>
        <v>0</v>
      </c>
      <c r="DF44" s="158">
        <f t="shared" si="30"/>
        <v>146293</v>
      </c>
      <c r="DG44" s="169">
        <f t="shared" si="27"/>
        <v>0</v>
      </c>
      <c r="DH44" s="155">
        <f t="shared" si="27"/>
        <v>161800</v>
      </c>
      <c r="DI44" s="156">
        <f t="shared" si="27"/>
        <v>0</v>
      </c>
      <c r="DJ44" s="156">
        <f t="shared" si="27"/>
        <v>134305</v>
      </c>
      <c r="DK44" s="156">
        <f t="shared" si="27"/>
        <v>0</v>
      </c>
      <c r="DL44" s="155">
        <f t="shared" si="27"/>
        <v>101</v>
      </c>
      <c r="DM44" s="156">
        <f t="shared" si="27"/>
        <v>0</v>
      </c>
      <c r="DN44" s="156">
        <f t="shared" si="27"/>
        <v>11988</v>
      </c>
      <c r="DO44" s="171">
        <f t="shared" si="27"/>
        <v>0</v>
      </c>
      <c r="DP44" s="155">
        <f t="shared" si="28"/>
        <v>123</v>
      </c>
      <c r="DQ44" s="161" t="e">
        <f t="shared" si="28"/>
        <v>#DIV/0!</v>
      </c>
      <c r="DR44" s="177">
        <f t="shared" si="18"/>
        <v>1313.4</v>
      </c>
      <c r="DS44" s="91">
        <f t="shared" si="2"/>
        <v>100</v>
      </c>
      <c r="DT44" s="86">
        <f t="shared" si="3"/>
        <v>308194</v>
      </c>
      <c r="DU44" s="91">
        <f t="shared" si="4"/>
        <v>100</v>
      </c>
      <c r="DV44" s="86">
        <f t="shared" si="5"/>
        <v>161901</v>
      </c>
      <c r="DW44" s="92">
        <f t="shared" si="6"/>
        <v>100</v>
      </c>
      <c r="DX44" s="93">
        <f t="shared" si="7"/>
        <v>146293</v>
      </c>
      <c r="DY44" s="91">
        <f t="shared" si="8"/>
        <v>100</v>
      </c>
      <c r="DZ44" s="86">
        <f t="shared" si="9"/>
        <v>161800</v>
      </c>
      <c r="EA44" s="92">
        <f t="shared" si="10"/>
        <v>100</v>
      </c>
      <c r="EB44" s="93">
        <f t="shared" si="11"/>
        <v>134305</v>
      </c>
      <c r="EC44" s="91">
        <f t="shared" si="12"/>
        <v>100</v>
      </c>
      <c r="ED44" s="86">
        <f t="shared" si="13"/>
        <v>101</v>
      </c>
      <c r="EE44" s="94">
        <v>0</v>
      </c>
      <c r="EF44" s="93">
        <f t="shared" si="14"/>
        <v>11988</v>
      </c>
      <c r="EG44" s="94">
        <f t="shared" si="15"/>
        <v>100</v>
      </c>
      <c r="EH44" s="178" t="e">
        <f t="shared" si="19"/>
        <v>#DIV/0!</v>
      </c>
      <c r="EI44" s="179" t="e">
        <f t="shared" si="20"/>
        <v>#DIV/0!</v>
      </c>
    </row>
    <row r="45" spans="1:139" s="1" customFormat="1" ht="15.75" customHeight="1" x14ac:dyDescent="0.25">
      <c r="A45" s="775"/>
      <c r="B45" s="191"/>
      <c r="C45" s="98" t="s">
        <v>41</v>
      </c>
      <c r="D45" s="99">
        <v>379.6</v>
      </c>
      <c r="E45" s="100"/>
      <c r="F45" s="100">
        <v>17.582213987957388</v>
      </c>
      <c r="G45" s="100"/>
      <c r="H45" s="103">
        <v>92311</v>
      </c>
      <c r="I45" s="109"/>
      <c r="J45" s="103">
        <v>50752</v>
      </c>
      <c r="K45" s="104"/>
      <c r="L45" s="105">
        <v>41559</v>
      </c>
      <c r="M45" s="106"/>
      <c r="N45" s="107">
        <v>50703</v>
      </c>
      <c r="O45" s="104"/>
      <c r="P45" s="104">
        <v>36645</v>
      </c>
      <c r="Q45" s="109"/>
      <c r="R45" s="107">
        <v>49</v>
      </c>
      <c r="S45" s="104"/>
      <c r="T45" s="104">
        <v>4914</v>
      </c>
      <c r="U45" s="109"/>
      <c r="V45" s="105">
        <v>134</v>
      </c>
      <c r="W45" s="105"/>
      <c r="X45" s="111">
        <v>389.1</v>
      </c>
      <c r="Y45" s="112"/>
      <c r="Z45" s="100">
        <v>17.815934065934066</v>
      </c>
      <c r="AA45" s="100"/>
      <c r="AB45" s="103">
        <v>111503</v>
      </c>
      <c r="AC45" s="109"/>
      <c r="AD45" s="103">
        <v>57355</v>
      </c>
      <c r="AE45" s="104"/>
      <c r="AF45" s="105">
        <v>54148</v>
      </c>
      <c r="AG45" s="106"/>
      <c r="AH45" s="107">
        <v>57303</v>
      </c>
      <c r="AI45" s="104"/>
      <c r="AJ45" s="104">
        <v>51084</v>
      </c>
      <c r="AK45" s="109"/>
      <c r="AL45" s="107">
        <v>52</v>
      </c>
      <c r="AM45" s="104"/>
      <c r="AN45" s="104">
        <v>3064</v>
      </c>
      <c r="AO45" s="109"/>
      <c r="AP45" s="105">
        <v>147.40426625546132</v>
      </c>
      <c r="AQ45" s="113"/>
      <c r="AR45" s="114">
        <v>391.8</v>
      </c>
      <c r="AS45" s="115"/>
      <c r="AT45" s="115">
        <v>17.744565217391305</v>
      </c>
      <c r="AU45" s="116"/>
      <c r="AV45" s="105">
        <v>114809</v>
      </c>
      <c r="AW45" s="186"/>
      <c r="AX45" s="103">
        <v>56527</v>
      </c>
      <c r="AY45" s="118"/>
      <c r="AZ45" s="104">
        <v>58282</v>
      </c>
      <c r="BA45" s="118"/>
      <c r="BB45" s="103">
        <v>56527</v>
      </c>
      <c r="BC45" s="104"/>
      <c r="BD45" s="104">
        <v>57303</v>
      </c>
      <c r="BE45" s="109"/>
      <c r="BF45" s="119">
        <v>0</v>
      </c>
      <c r="BG45" s="118"/>
      <c r="BH45" s="118">
        <v>979</v>
      </c>
      <c r="BI45" s="109"/>
      <c r="BJ45" s="120">
        <v>144.27514037774375</v>
      </c>
      <c r="BK45" s="121"/>
      <c r="BL45" s="111">
        <v>387.6</v>
      </c>
      <c r="BM45" s="104"/>
      <c r="BN45" s="100">
        <v>17.546401086464464</v>
      </c>
      <c r="BO45" s="109"/>
      <c r="BP45" s="107">
        <v>105364</v>
      </c>
      <c r="BQ45" s="107">
        <v>0</v>
      </c>
      <c r="BR45" s="103">
        <v>56347</v>
      </c>
      <c r="BS45" s="104"/>
      <c r="BT45" s="104">
        <v>49017</v>
      </c>
      <c r="BU45" s="109"/>
      <c r="BV45" s="105">
        <v>56347</v>
      </c>
      <c r="BW45" s="192"/>
      <c r="BX45" s="104">
        <v>48169</v>
      </c>
      <c r="BY45" s="109"/>
      <c r="BZ45" s="105">
        <v>0</v>
      </c>
      <c r="CA45" s="104"/>
      <c r="CB45" s="104">
        <v>848</v>
      </c>
      <c r="CC45" s="193"/>
      <c r="CD45" s="119">
        <v>145.37409700722392</v>
      </c>
      <c r="CE45" s="124"/>
      <c r="CF45" s="125">
        <v>1548.1</v>
      </c>
      <c r="CG45" s="105"/>
      <c r="CH45" s="100">
        <v>17.672374429223744</v>
      </c>
      <c r="CI45" s="141"/>
      <c r="CJ45" s="101">
        <v>423987</v>
      </c>
      <c r="CK45" s="102"/>
      <c r="CL45" s="107">
        <v>220981</v>
      </c>
      <c r="CM45" s="120"/>
      <c r="CN45" s="127">
        <v>203006</v>
      </c>
      <c r="CO45" s="194"/>
      <c r="CP45" s="107">
        <v>220880</v>
      </c>
      <c r="CQ45" s="104"/>
      <c r="CR45" s="104">
        <v>193201</v>
      </c>
      <c r="CS45" s="118"/>
      <c r="CT45" s="107">
        <v>101</v>
      </c>
      <c r="CU45" s="104"/>
      <c r="CV45" s="104">
        <v>9805</v>
      </c>
      <c r="CW45" s="109"/>
      <c r="CX45" s="107">
        <v>142.74336283185841</v>
      </c>
      <c r="CY45" s="189"/>
      <c r="CZ45" s="129">
        <f t="shared" si="33"/>
        <v>768.7</v>
      </c>
      <c r="DA45" s="130">
        <f t="shared" si="33"/>
        <v>0</v>
      </c>
      <c r="DB45" s="115">
        <f>(CZ45/4343)*100</f>
        <v>17.699746718857934</v>
      </c>
      <c r="DC45" s="132">
        <f>(DA45/4343)*100</f>
        <v>0</v>
      </c>
      <c r="DD45" s="107">
        <f t="shared" si="30"/>
        <v>108107</v>
      </c>
      <c r="DE45" s="105">
        <f t="shared" si="30"/>
        <v>0</v>
      </c>
      <c r="DF45" s="105">
        <f t="shared" si="30"/>
        <v>95707</v>
      </c>
      <c r="DG45" s="119">
        <f t="shared" si="27"/>
        <v>0</v>
      </c>
      <c r="DH45" s="107">
        <f t="shared" si="27"/>
        <v>108006</v>
      </c>
      <c r="DI45" s="104">
        <f t="shared" si="27"/>
        <v>0</v>
      </c>
      <c r="DJ45" s="104">
        <f t="shared" si="27"/>
        <v>87729</v>
      </c>
      <c r="DK45" s="104">
        <f t="shared" si="27"/>
        <v>0</v>
      </c>
      <c r="DL45" s="107">
        <f t="shared" si="27"/>
        <v>101</v>
      </c>
      <c r="DM45" s="104">
        <f t="shared" si="27"/>
        <v>0</v>
      </c>
      <c r="DN45" s="104">
        <f t="shared" si="27"/>
        <v>7978</v>
      </c>
      <c r="DO45" s="118">
        <f t="shared" si="27"/>
        <v>0</v>
      </c>
      <c r="DP45" s="107">
        <f t="shared" si="28"/>
        <v>141</v>
      </c>
      <c r="DQ45" s="113" t="e">
        <f t="shared" si="28"/>
        <v>#DIV/0!</v>
      </c>
      <c r="DR45" s="133">
        <f t="shared" si="18"/>
        <v>768.7</v>
      </c>
      <c r="DS45" s="134">
        <f t="shared" si="2"/>
        <v>100</v>
      </c>
      <c r="DT45" s="117">
        <f t="shared" si="3"/>
        <v>203814</v>
      </c>
      <c r="DU45" s="134">
        <f t="shared" si="4"/>
        <v>100</v>
      </c>
      <c r="DV45" s="117">
        <f t="shared" si="5"/>
        <v>108107</v>
      </c>
      <c r="DW45" s="135">
        <f t="shared" si="6"/>
        <v>100</v>
      </c>
      <c r="DX45" s="127">
        <f t="shared" si="7"/>
        <v>95707</v>
      </c>
      <c r="DY45" s="134">
        <f t="shared" si="8"/>
        <v>100</v>
      </c>
      <c r="DZ45" s="117">
        <f t="shared" si="9"/>
        <v>108006</v>
      </c>
      <c r="EA45" s="135">
        <f t="shared" si="10"/>
        <v>100</v>
      </c>
      <c r="EB45" s="127">
        <f t="shared" si="11"/>
        <v>87729</v>
      </c>
      <c r="EC45" s="134">
        <f t="shared" si="12"/>
        <v>100</v>
      </c>
      <c r="ED45" s="117">
        <f t="shared" si="13"/>
        <v>101</v>
      </c>
      <c r="EE45" s="136">
        <v>0</v>
      </c>
      <c r="EF45" s="127">
        <f t="shared" si="14"/>
        <v>7978</v>
      </c>
      <c r="EG45" s="136">
        <f t="shared" si="15"/>
        <v>100</v>
      </c>
      <c r="EH45" s="137" t="e">
        <f t="shared" si="19"/>
        <v>#DIV/0!</v>
      </c>
      <c r="EI45" s="138" t="e">
        <f t="shared" si="20"/>
        <v>#DIV/0!</v>
      </c>
    </row>
    <row r="46" spans="1:139" s="1" customFormat="1" ht="15.75" customHeight="1" x14ac:dyDescent="0.25">
      <c r="A46" s="775"/>
      <c r="B46" s="191"/>
      <c r="C46" s="195" t="s">
        <v>42</v>
      </c>
      <c r="D46" s="99">
        <v>53.7</v>
      </c>
      <c r="E46" s="100"/>
      <c r="F46" s="100">
        <v>2.4872626215840667</v>
      </c>
      <c r="G46" s="100"/>
      <c r="H46" s="103">
        <v>17357</v>
      </c>
      <c r="I46" s="109"/>
      <c r="J46" s="103">
        <v>8925</v>
      </c>
      <c r="K46" s="104"/>
      <c r="L46" s="105">
        <v>8432</v>
      </c>
      <c r="M46" s="106"/>
      <c r="N46" s="107">
        <v>8925</v>
      </c>
      <c r="O46" s="104"/>
      <c r="P46" s="104">
        <v>7568</v>
      </c>
      <c r="Q46" s="109"/>
      <c r="R46" s="107">
        <v>0</v>
      </c>
      <c r="S46" s="104"/>
      <c r="T46" s="104">
        <v>864</v>
      </c>
      <c r="U46" s="109"/>
      <c r="V46" s="105">
        <v>166</v>
      </c>
      <c r="W46" s="105"/>
      <c r="X46" s="111">
        <v>53.1</v>
      </c>
      <c r="Y46" s="112"/>
      <c r="Z46" s="100">
        <v>2.4313186813186816</v>
      </c>
      <c r="AA46" s="100"/>
      <c r="AB46" s="103">
        <v>17459</v>
      </c>
      <c r="AC46" s="109"/>
      <c r="AD46" s="103">
        <v>8501</v>
      </c>
      <c r="AE46" s="104"/>
      <c r="AF46" s="105">
        <v>8958</v>
      </c>
      <c r="AG46" s="106"/>
      <c r="AH46" s="107">
        <v>8501</v>
      </c>
      <c r="AI46" s="104"/>
      <c r="AJ46" s="104">
        <v>8504</v>
      </c>
      <c r="AK46" s="109"/>
      <c r="AL46" s="107">
        <v>0</v>
      </c>
      <c r="AM46" s="104"/>
      <c r="AN46" s="104">
        <v>454</v>
      </c>
      <c r="AO46" s="109"/>
      <c r="AP46" s="105">
        <v>160.09416195856875</v>
      </c>
      <c r="AQ46" s="113"/>
      <c r="AR46" s="114">
        <v>54.2</v>
      </c>
      <c r="AS46" s="115"/>
      <c r="AT46" s="115">
        <v>2.4547101449275366</v>
      </c>
      <c r="AU46" s="116"/>
      <c r="AV46" s="105">
        <v>18442</v>
      </c>
      <c r="AW46" s="186"/>
      <c r="AX46" s="103">
        <v>9080</v>
      </c>
      <c r="AY46" s="118"/>
      <c r="AZ46" s="104">
        <v>9362</v>
      </c>
      <c r="BA46" s="118"/>
      <c r="BB46" s="103">
        <v>9080</v>
      </c>
      <c r="BC46" s="104"/>
      <c r="BD46" s="104">
        <v>9205</v>
      </c>
      <c r="BE46" s="109"/>
      <c r="BF46" s="119">
        <v>0</v>
      </c>
      <c r="BG46" s="118"/>
      <c r="BH46" s="118">
        <v>157</v>
      </c>
      <c r="BI46" s="109"/>
      <c r="BJ46" s="120">
        <v>167.52767527675275</v>
      </c>
      <c r="BK46" s="121"/>
      <c r="BL46" s="111">
        <v>55.1</v>
      </c>
      <c r="BM46" s="104"/>
      <c r="BN46" s="100">
        <v>2.4943413309189677</v>
      </c>
      <c r="BO46" s="109"/>
      <c r="BP46" s="107">
        <v>16965</v>
      </c>
      <c r="BQ46" s="107">
        <v>0</v>
      </c>
      <c r="BR46" s="103">
        <v>9072</v>
      </c>
      <c r="BS46" s="104"/>
      <c r="BT46" s="104">
        <v>7893</v>
      </c>
      <c r="BU46" s="109"/>
      <c r="BV46" s="105">
        <v>9072</v>
      </c>
      <c r="BW46" s="192"/>
      <c r="BX46" s="104">
        <v>7756</v>
      </c>
      <c r="BY46" s="109"/>
      <c r="BZ46" s="105">
        <v>0</v>
      </c>
      <c r="CA46" s="104"/>
      <c r="CB46" s="104">
        <v>137</v>
      </c>
      <c r="CC46" s="193"/>
      <c r="CD46" s="119">
        <v>164.64609800362976</v>
      </c>
      <c r="CE46" s="124"/>
      <c r="CF46" s="125">
        <v>216.1</v>
      </c>
      <c r="CG46" s="105"/>
      <c r="CH46" s="100">
        <v>2.4668949771689497</v>
      </c>
      <c r="CI46" s="141"/>
      <c r="CJ46" s="101">
        <v>70223</v>
      </c>
      <c r="CK46" s="102"/>
      <c r="CL46" s="107">
        <v>35578</v>
      </c>
      <c r="CM46" s="120"/>
      <c r="CN46" s="127">
        <v>34645</v>
      </c>
      <c r="CO46" s="194"/>
      <c r="CP46" s="107">
        <v>35578</v>
      </c>
      <c r="CQ46" s="104"/>
      <c r="CR46" s="104">
        <v>33033</v>
      </c>
      <c r="CS46" s="118"/>
      <c r="CT46" s="107">
        <v>0</v>
      </c>
      <c r="CU46" s="104"/>
      <c r="CV46" s="104">
        <v>1612</v>
      </c>
      <c r="CW46" s="109"/>
      <c r="CX46" s="107">
        <v>164.63674224895883</v>
      </c>
      <c r="CY46" s="196"/>
      <c r="CZ46" s="129">
        <f t="shared" si="33"/>
        <v>106.80000000000001</v>
      </c>
      <c r="DA46" s="130">
        <f t="shared" si="33"/>
        <v>0</v>
      </c>
      <c r="DB46" s="115">
        <f t="shared" ref="DB46:DC48" si="34">(CZ46/4343)*100</f>
        <v>2.4591296338936219</v>
      </c>
      <c r="DC46" s="132">
        <f t="shared" si="34"/>
        <v>0</v>
      </c>
      <c r="DD46" s="107">
        <f t="shared" si="30"/>
        <v>17426</v>
      </c>
      <c r="DE46" s="105">
        <f t="shared" si="30"/>
        <v>0</v>
      </c>
      <c r="DF46" s="105">
        <f t="shared" si="30"/>
        <v>17390</v>
      </c>
      <c r="DG46" s="119">
        <f t="shared" si="27"/>
        <v>0</v>
      </c>
      <c r="DH46" s="107">
        <f t="shared" si="27"/>
        <v>17426</v>
      </c>
      <c r="DI46" s="104">
        <f t="shared" si="27"/>
        <v>0</v>
      </c>
      <c r="DJ46" s="104">
        <f t="shared" si="27"/>
        <v>16072</v>
      </c>
      <c r="DK46" s="104">
        <f t="shared" si="27"/>
        <v>0</v>
      </c>
      <c r="DL46" s="107">
        <f t="shared" si="27"/>
        <v>0</v>
      </c>
      <c r="DM46" s="104">
        <f t="shared" si="27"/>
        <v>0</v>
      </c>
      <c r="DN46" s="104">
        <f t="shared" si="27"/>
        <v>1318</v>
      </c>
      <c r="DO46" s="118">
        <f t="shared" si="27"/>
        <v>0</v>
      </c>
      <c r="DP46" s="107">
        <f t="shared" si="28"/>
        <v>163</v>
      </c>
      <c r="DQ46" s="113" t="e">
        <f t="shared" si="28"/>
        <v>#DIV/0!</v>
      </c>
      <c r="DR46" s="133">
        <f t="shared" si="18"/>
        <v>106.80000000000001</v>
      </c>
      <c r="DS46" s="134">
        <f t="shared" si="2"/>
        <v>100</v>
      </c>
      <c r="DT46" s="117">
        <f t="shared" si="3"/>
        <v>34816</v>
      </c>
      <c r="DU46" s="134">
        <f t="shared" si="4"/>
        <v>100</v>
      </c>
      <c r="DV46" s="117">
        <f t="shared" si="5"/>
        <v>17426</v>
      </c>
      <c r="DW46" s="135">
        <f t="shared" si="6"/>
        <v>100</v>
      </c>
      <c r="DX46" s="127">
        <f t="shared" si="7"/>
        <v>17390</v>
      </c>
      <c r="DY46" s="134">
        <f t="shared" si="8"/>
        <v>100</v>
      </c>
      <c r="DZ46" s="117">
        <f t="shared" si="9"/>
        <v>17426</v>
      </c>
      <c r="EA46" s="135">
        <f t="shared" si="10"/>
        <v>100</v>
      </c>
      <c r="EB46" s="127">
        <f t="shared" si="11"/>
        <v>16072</v>
      </c>
      <c r="EC46" s="134">
        <f t="shared" si="12"/>
        <v>100</v>
      </c>
      <c r="ED46" s="117">
        <f t="shared" si="13"/>
        <v>0</v>
      </c>
      <c r="EE46" s="136">
        <v>0</v>
      </c>
      <c r="EF46" s="127">
        <f t="shared" si="14"/>
        <v>1318</v>
      </c>
      <c r="EG46" s="136">
        <f t="shared" si="15"/>
        <v>100</v>
      </c>
      <c r="EH46" s="137" t="e">
        <f t="shared" si="19"/>
        <v>#DIV/0!</v>
      </c>
      <c r="EI46" s="138" t="e">
        <f t="shared" si="20"/>
        <v>#DIV/0!</v>
      </c>
    </row>
    <row r="47" spans="1:139" s="139" customFormat="1" ht="15.75" customHeight="1" x14ac:dyDescent="0.25">
      <c r="A47" s="775"/>
      <c r="B47" s="97"/>
      <c r="C47" s="98" t="s">
        <v>44</v>
      </c>
      <c r="D47" s="197">
        <v>189.6</v>
      </c>
      <c r="E47" s="198"/>
      <c r="F47" s="100">
        <v>8.7818434460398329</v>
      </c>
      <c r="G47" s="100"/>
      <c r="H47" s="103">
        <v>27900</v>
      </c>
      <c r="I47" s="109"/>
      <c r="J47" s="103">
        <v>15352</v>
      </c>
      <c r="K47" s="104"/>
      <c r="L47" s="105">
        <v>12548</v>
      </c>
      <c r="M47" s="106"/>
      <c r="N47" s="199">
        <v>15352</v>
      </c>
      <c r="O47" s="108"/>
      <c r="P47" s="108">
        <v>11062</v>
      </c>
      <c r="Q47" s="110"/>
      <c r="R47" s="199">
        <v>0</v>
      </c>
      <c r="S47" s="108"/>
      <c r="T47" s="108">
        <v>1486</v>
      </c>
      <c r="U47" s="110"/>
      <c r="V47" s="105">
        <v>81</v>
      </c>
      <c r="W47" s="105"/>
      <c r="X47" s="200">
        <v>215.4</v>
      </c>
      <c r="Y47" s="112"/>
      <c r="Z47" s="100">
        <v>9.8626373626373631</v>
      </c>
      <c r="AA47" s="100"/>
      <c r="AB47" s="103">
        <v>33520</v>
      </c>
      <c r="AC47" s="109"/>
      <c r="AD47" s="103">
        <v>17304</v>
      </c>
      <c r="AE47" s="104"/>
      <c r="AF47" s="105">
        <v>16216</v>
      </c>
      <c r="AG47" s="106"/>
      <c r="AH47" s="199">
        <v>17304</v>
      </c>
      <c r="AI47" s="108"/>
      <c r="AJ47" s="108">
        <v>15291</v>
      </c>
      <c r="AK47" s="110"/>
      <c r="AL47" s="199">
        <v>0</v>
      </c>
      <c r="AM47" s="108"/>
      <c r="AN47" s="108">
        <v>925</v>
      </c>
      <c r="AO47" s="110"/>
      <c r="AP47" s="105">
        <v>80.334261838440113</v>
      </c>
      <c r="AQ47" s="113"/>
      <c r="AR47" s="201">
        <v>225.8</v>
      </c>
      <c r="AS47" s="115"/>
      <c r="AT47" s="115">
        <v>10.226449275362318</v>
      </c>
      <c r="AU47" s="116"/>
      <c r="AV47" s="105">
        <v>34570</v>
      </c>
      <c r="AW47" s="186"/>
      <c r="AX47" s="103">
        <v>17021</v>
      </c>
      <c r="AY47" s="118"/>
      <c r="AZ47" s="104">
        <v>17549</v>
      </c>
      <c r="BA47" s="118"/>
      <c r="BB47" s="137">
        <v>17021</v>
      </c>
      <c r="BC47" s="108"/>
      <c r="BD47" s="108">
        <v>17254</v>
      </c>
      <c r="BE47" s="110"/>
      <c r="BF47" s="202">
        <v>0</v>
      </c>
      <c r="BG47" s="203"/>
      <c r="BH47" s="203">
        <v>295</v>
      </c>
      <c r="BI47" s="110"/>
      <c r="BJ47" s="120">
        <v>75.380868024800705</v>
      </c>
      <c r="BK47" s="121"/>
      <c r="BL47" s="200">
        <v>227.6</v>
      </c>
      <c r="BM47" s="140"/>
      <c r="BN47" s="100">
        <v>10.303304662743322</v>
      </c>
      <c r="BO47" s="109"/>
      <c r="BP47" s="107">
        <v>32340</v>
      </c>
      <c r="BQ47" s="107">
        <v>0</v>
      </c>
      <c r="BR47" s="103">
        <v>17295</v>
      </c>
      <c r="BS47" s="104"/>
      <c r="BT47" s="104">
        <v>15045</v>
      </c>
      <c r="BU47" s="109"/>
      <c r="BV47" s="204">
        <v>17295</v>
      </c>
      <c r="BW47" s="122"/>
      <c r="BX47" s="108">
        <v>14785</v>
      </c>
      <c r="BY47" s="110"/>
      <c r="BZ47" s="204">
        <v>0</v>
      </c>
      <c r="CA47" s="108"/>
      <c r="CB47" s="108">
        <v>260</v>
      </c>
      <c r="CC47" s="123"/>
      <c r="CD47" s="119">
        <v>75.988576449912131</v>
      </c>
      <c r="CE47" s="124"/>
      <c r="CF47" s="125">
        <v>858.4</v>
      </c>
      <c r="CG47" s="105"/>
      <c r="CH47" s="100">
        <v>9.7990867579908674</v>
      </c>
      <c r="CI47" s="141"/>
      <c r="CJ47" s="101">
        <v>128330</v>
      </c>
      <c r="CK47" s="102"/>
      <c r="CL47" s="107">
        <v>66972</v>
      </c>
      <c r="CM47" s="120"/>
      <c r="CN47" s="127">
        <v>61358</v>
      </c>
      <c r="CO47" s="194"/>
      <c r="CP47" s="107">
        <v>66972</v>
      </c>
      <c r="CQ47" s="104"/>
      <c r="CR47" s="104">
        <v>58392</v>
      </c>
      <c r="CS47" s="118"/>
      <c r="CT47" s="107">
        <v>0</v>
      </c>
      <c r="CU47" s="104"/>
      <c r="CV47" s="104">
        <v>2966</v>
      </c>
      <c r="CW47" s="109"/>
      <c r="CX47" s="107">
        <v>78.019571295433366</v>
      </c>
      <c r="CY47" s="189"/>
      <c r="CZ47" s="129">
        <f t="shared" si="33"/>
        <v>405</v>
      </c>
      <c r="DA47" s="130">
        <f t="shared" si="33"/>
        <v>0</v>
      </c>
      <c r="DB47" s="115">
        <f t="shared" si="34"/>
        <v>9.3253511397651394</v>
      </c>
      <c r="DC47" s="132">
        <f t="shared" si="34"/>
        <v>0</v>
      </c>
      <c r="DD47" s="107">
        <f t="shared" si="30"/>
        <v>32656</v>
      </c>
      <c r="DE47" s="105">
        <f t="shared" si="30"/>
        <v>0</v>
      </c>
      <c r="DF47" s="105">
        <f t="shared" si="30"/>
        <v>28764</v>
      </c>
      <c r="DG47" s="119">
        <f t="shared" si="27"/>
        <v>0</v>
      </c>
      <c r="DH47" s="107">
        <f t="shared" si="27"/>
        <v>32656</v>
      </c>
      <c r="DI47" s="104">
        <f t="shared" si="27"/>
        <v>0</v>
      </c>
      <c r="DJ47" s="104">
        <f t="shared" si="27"/>
        <v>26353</v>
      </c>
      <c r="DK47" s="104">
        <f t="shared" si="27"/>
        <v>0</v>
      </c>
      <c r="DL47" s="107">
        <f t="shared" si="27"/>
        <v>0</v>
      </c>
      <c r="DM47" s="104">
        <f t="shared" si="27"/>
        <v>0</v>
      </c>
      <c r="DN47" s="104">
        <f t="shared" si="27"/>
        <v>2411</v>
      </c>
      <c r="DO47" s="118">
        <f t="shared" si="27"/>
        <v>0</v>
      </c>
      <c r="DP47" s="107">
        <f t="shared" si="28"/>
        <v>81</v>
      </c>
      <c r="DQ47" s="113" t="e">
        <f t="shared" si="28"/>
        <v>#DIV/0!</v>
      </c>
      <c r="DR47" s="133">
        <f t="shared" si="18"/>
        <v>405</v>
      </c>
      <c r="DS47" s="134">
        <f t="shared" si="2"/>
        <v>100</v>
      </c>
      <c r="DT47" s="117">
        <f t="shared" si="3"/>
        <v>61420</v>
      </c>
      <c r="DU47" s="134">
        <f t="shared" si="4"/>
        <v>100</v>
      </c>
      <c r="DV47" s="117">
        <f t="shared" si="5"/>
        <v>32656</v>
      </c>
      <c r="DW47" s="135">
        <f t="shared" si="6"/>
        <v>100</v>
      </c>
      <c r="DX47" s="127">
        <f t="shared" si="7"/>
        <v>28764</v>
      </c>
      <c r="DY47" s="134">
        <f t="shared" si="8"/>
        <v>100</v>
      </c>
      <c r="DZ47" s="117">
        <f t="shared" si="9"/>
        <v>32656</v>
      </c>
      <c r="EA47" s="135">
        <f t="shared" si="10"/>
        <v>100</v>
      </c>
      <c r="EB47" s="127">
        <f t="shared" si="11"/>
        <v>26353</v>
      </c>
      <c r="EC47" s="134">
        <f t="shared" si="12"/>
        <v>100</v>
      </c>
      <c r="ED47" s="117">
        <f t="shared" si="13"/>
        <v>0</v>
      </c>
      <c r="EE47" s="136">
        <v>0</v>
      </c>
      <c r="EF47" s="127">
        <f t="shared" si="14"/>
        <v>2411</v>
      </c>
      <c r="EG47" s="136">
        <f t="shared" si="15"/>
        <v>100</v>
      </c>
      <c r="EH47" s="137" t="e">
        <f t="shared" si="19"/>
        <v>#DIV/0!</v>
      </c>
      <c r="EI47" s="138" t="e">
        <f t="shared" si="20"/>
        <v>#DIV/0!</v>
      </c>
    </row>
    <row r="48" spans="1:139" s="139" customFormat="1" ht="15.75" customHeight="1" x14ac:dyDescent="0.25">
      <c r="A48" s="775"/>
      <c r="B48" s="97"/>
      <c r="C48" s="205" t="s">
        <v>45</v>
      </c>
      <c r="D48" s="99">
        <v>14.4</v>
      </c>
      <c r="E48" s="198"/>
      <c r="F48" s="100">
        <v>0.66697545159796201</v>
      </c>
      <c r="G48" s="100"/>
      <c r="H48" s="103">
        <v>3936</v>
      </c>
      <c r="I48" s="109"/>
      <c r="J48" s="103">
        <v>1900</v>
      </c>
      <c r="K48" s="104"/>
      <c r="L48" s="105">
        <v>2036</v>
      </c>
      <c r="M48" s="106"/>
      <c r="N48" s="199">
        <v>1900</v>
      </c>
      <c r="O48" s="108"/>
      <c r="P48" s="108">
        <v>1852</v>
      </c>
      <c r="Q48" s="110"/>
      <c r="R48" s="199">
        <v>0</v>
      </c>
      <c r="S48" s="108"/>
      <c r="T48" s="108">
        <v>184</v>
      </c>
      <c r="U48" s="110"/>
      <c r="V48" s="105">
        <v>132</v>
      </c>
      <c r="W48" s="105"/>
      <c r="X48" s="200">
        <v>18.5</v>
      </c>
      <c r="Y48" s="206"/>
      <c r="Z48" s="100">
        <v>0.84706959706959706</v>
      </c>
      <c r="AA48" s="100"/>
      <c r="AB48" s="103">
        <v>4208</v>
      </c>
      <c r="AC48" s="109"/>
      <c r="AD48" s="103">
        <v>1812</v>
      </c>
      <c r="AE48" s="104"/>
      <c r="AF48" s="105">
        <v>2396</v>
      </c>
      <c r="AG48" s="106"/>
      <c r="AH48" s="199">
        <v>1812</v>
      </c>
      <c r="AI48" s="108"/>
      <c r="AJ48" s="108">
        <v>2299</v>
      </c>
      <c r="AK48" s="110"/>
      <c r="AL48" s="199">
        <v>0</v>
      </c>
      <c r="AM48" s="108"/>
      <c r="AN48" s="108">
        <v>97</v>
      </c>
      <c r="AO48" s="110"/>
      <c r="AP48" s="105">
        <v>97.945945945945951</v>
      </c>
      <c r="AQ48" s="113"/>
      <c r="AR48" s="201">
        <v>18.5</v>
      </c>
      <c r="AS48" s="115"/>
      <c r="AT48" s="115">
        <v>0.83786231884057982</v>
      </c>
      <c r="AU48" s="116"/>
      <c r="AV48" s="105">
        <v>4036</v>
      </c>
      <c r="AW48" s="186"/>
      <c r="AX48" s="103">
        <v>1987</v>
      </c>
      <c r="AY48" s="118"/>
      <c r="AZ48" s="104">
        <v>2049</v>
      </c>
      <c r="BA48" s="118"/>
      <c r="BB48" s="207">
        <v>1987</v>
      </c>
      <c r="BC48" s="108"/>
      <c r="BD48" s="108">
        <v>2015</v>
      </c>
      <c r="BE48" s="208"/>
      <c r="BF48" s="209">
        <v>0</v>
      </c>
      <c r="BG48" s="210"/>
      <c r="BH48" s="210">
        <v>34</v>
      </c>
      <c r="BI48" s="110"/>
      <c r="BJ48" s="120">
        <v>107.4054054054054</v>
      </c>
      <c r="BK48" s="121"/>
      <c r="BL48" s="200">
        <v>17.5</v>
      </c>
      <c r="BM48" s="140"/>
      <c r="BN48" s="100">
        <v>0.79221367134449971</v>
      </c>
      <c r="BO48" s="109"/>
      <c r="BP48" s="107">
        <v>3575</v>
      </c>
      <c r="BQ48" s="107">
        <v>0</v>
      </c>
      <c r="BR48" s="103">
        <v>1912</v>
      </c>
      <c r="BS48" s="104"/>
      <c r="BT48" s="104">
        <v>1663</v>
      </c>
      <c r="BU48" s="109"/>
      <c r="BV48" s="204">
        <v>1912</v>
      </c>
      <c r="BW48" s="122"/>
      <c r="BX48" s="108">
        <v>1634</v>
      </c>
      <c r="BY48" s="110"/>
      <c r="BZ48" s="204">
        <v>0</v>
      </c>
      <c r="CA48" s="108"/>
      <c r="CB48" s="108">
        <v>29</v>
      </c>
      <c r="CC48" s="123"/>
      <c r="CD48" s="119">
        <v>109.25714285714285</v>
      </c>
      <c r="CE48" s="124"/>
      <c r="CF48" s="125">
        <v>68.900000000000006</v>
      </c>
      <c r="CG48" s="105"/>
      <c r="CH48" s="100">
        <v>0.7865296803652968</v>
      </c>
      <c r="CI48" s="141"/>
      <c r="CJ48" s="101">
        <v>15755</v>
      </c>
      <c r="CK48" s="102"/>
      <c r="CL48" s="107">
        <v>7611</v>
      </c>
      <c r="CM48" s="120"/>
      <c r="CN48" s="127">
        <v>8144</v>
      </c>
      <c r="CO48" s="194"/>
      <c r="CP48" s="107">
        <v>7611</v>
      </c>
      <c r="CQ48" s="104"/>
      <c r="CR48" s="104">
        <v>7800</v>
      </c>
      <c r="CS48" s="118"/>
      <c r="CT48" s="107">
        <v>0</v>
      </c>
      <c r="CU48" s="104"/>
      <c r="CV48" s="104">
        <v>344</v>
      </c>
      <c r="CW48" s="109"/>
      <c r="CX48" s="107">
        <v>110.46444121915819</v>
      </c>
      <c r="CY48" s="189"/>
      <c r="CZ48" s="129">
        <f t="shared" si="33"/>
        <v>32.9</v>
      </c>
      <c r="DA48" s="130">
        <f t="shared" si="33"/>
        <v>0</v>
      </c>
      <c r="DB48" s="115">
        <f t="shared" si="34"/>
        <v>0.75754087036610629</v>
      </c>
      <c r="DC48" s="132">
        <f t="shared" si="34"/>
        <v>0</v>
      </c>
      <c r="DD48" s="107">
        <f t="shared" si="30"/>
        <v>3712</v>
      </c>
      <c r="DE48" s="105">
        <f t="shared" si="30"/>
        <v>0</v>
      </c>
      <c r="DF48" s="105">
        <f t="shared" si="30"/>
        <v>4432</v>
      </c>
      <c r="DG48" s="119">
        <f t="shared" si="27"/>
        <v>0</v>
      </c>
      <c r="DH48" s="107">
        <f t="shared" si="27"/>
        <v>3712</v>
      </c>
      <c r="DI48" s="104">
        <f t="shared" si="27"/>
        <v>0</v>
      </c>
      <c r="DJ48" s="104">
        <f t="shared" si="27"/>
        <v>4151</v>
      </c>
      <c r="DK48" s="104">
        <f t="shared" si="27"/>
        <v>0</v>
      </c>
      <c r="DL48" s="107">
        <f t="shared" si="27"/>
        <v>0</v>
      </c>
      <c r="DM48" s="104">
        <f t="shared" si="27"/>
        <v>0</v>
      </c>
      <c r="DN48" s="104">
        <f t="shared" si="27"/>
        <v>281</v>
      </c>
      <c r="DO48" s="118">
        <f t="shared" si="27"/>
        <v>0</v>
      </c>
      <c r="DP48" s="107">
        <f t="shared" si="28"/>
        <v>113</v>
      </c>
      <c r="DQ48" s="113" t="e">
        <f t="shared" si="28"/>
        <v>#DIV/0!</v>
      </c>
      <c r="DR48" s="133">
        <f t="shared" si="18"/>
        <v>32.9</v>
      </c>
      <c r="DS48" s="134">
        <f t="shared" si="2"/>
        <v>100</v>
      </c>
      <c r="DT48" s="117">
        <f t="shared" si="3"/>
        <v>8144</v>
      </c>
      <c r="DU48" s="134">
        <f t="shared" si="4"/>
        <v>100</v>
      </c>
      <c r="DV48" s="117">
        <f t="shared" si="5"/>
        <v>3712</v>
      </c>
      <c r="DW48" s="135">
        <f t="shared" si="6"/>
        <v>100</v>
      </c>
      <c r="DX48" s="127">
        <f t="shared" si="7"/>
        <v>4432</v>
      </c>
      <c r="DY48" s="134">
        <f t="shared" si="8"/>
        <v>100</v>
      </c>
      <c r="DZ48" s="117">
        <f t="shared" si="9"/>
        <v>3712</v>
      </c>
      <c r="EA48" s="135">
        <f t="shared" si="10"/>
        <v>100</v>
      </c>
      <c r="EB48" s="127">
        <f t="shared" si="11"/>
        <v>4151</v>
      </c>
      <c r="EC48" s="134">
        <f t="shared" si="12"/>
        <v>100</v>
      </c>
      <c r="ED48" s="117">
        <f t="shared" si="13"/>
        <v>0</v>
      </c>
      <c r="EE48" s="136">
        <v>0</v>
      </c>
      <c r="EF48" s="127">
        <f t="shared" si="14"/>
        <v>281</v>
      </c>
      <c r="EG48" s="136">
        <f t="shared" si="15"/>
        <v>100</v>
      </c>
      <c r="EH48" s="137" t="e">
        <f t="shared" si="19"/>
        <v>#DIV/0!</v>
      </c>
      <c r="EI48" s="138" t="e">
        <f t="shared" si="20"/>
        <v>#DIV/0!</v>
      </c>
    </row>
    <row r="49" spans="1:139" s="180" customFormat="1" ht="15.75" customHeight="1" x14ac:dyDescent="0.25">
      <c r="A49" s="775"/>
      <c r="B49" s="184" t="s">
        <v>53</v>
      </c>
      <c r="C49" s="185"/>
      <c r="D49" s="150">
        <v>1631.8999999999999</v>
      </c>
      <c r="E49" s="151"/>
      <c r="F49" s="151">
        <v>15.007495010989617</v>
      </c>
      <c r="G49" s="151"/>
      <c r="H49" s="152">
        <v>228549</v>
      </c>
      <c r="I49" s="153"/>
      <c r="J49" s="152">
        <v>117986</v>
      </c>
      <c r="K49" s="93"/>
      <c r="L49" s="86">
        <v>110563</v>
      </c>
      <c r="M49" s="154"/>
      <c r="N49" s="155">
        <v>117986</v>
      </c>
      <c r="O49" s="156"/>
      <c r="P49" s="156">
        <v>99139</v>
      </c>
      <c r="Q49" s="157"/>
      <c r="R49" s="155">
        <v>0</v>
      </c>
      <c r="S49" s="156"/>
      <c r="T49" s="156">
        <v>11424</v>
      </c>
      <c r="U49" s="157"/>
      <c r="V49" s="158">
        <v>72</v>
      </c>
      <c r="W49" s="158"/>
      <c r="X49" s="159">
        <v>1610.1000000000001</v>
      </c>
      <c r="Y49" s="160"/>
      <c r="Z49" s="151">
        <v>14.670481362356607</v>
      </c>
      <c r="AA49" s="151"/>
      <c r="AB49" s="152">
        <v>257298</v>
      </c>
      <c r="AC49" s="153"/>
      <c r="AD49" s="152">
        <v>124742</v>
      </c>
      <c r="AE49" s="93"/>
      <c r="AF49" s="86">
        <v>132556</v>
      </c>
      <c r="AG49" s="154"/>
      <c r="AH49" s="155">
        <v>124742</v>
      </c>
      <c r="AI49" s="156"/>
      <c r="AJ49" s="156">
        <v>125891</v>
      </c>
      <c r="AK49" s="157"/>
      <c r="AL49" s="155">
        <v>0</v>
      </c>
      <c r="AM49" s="156"/>
      <c r="AN49" s="156">
        <v>6665</v>
      </c>
      <c r="AO49" s="157"/>
      <c r="AP49" s="158">
        <v>77.474691012980557</v>
      </c>
      <c r="AQ49" s="161"/>
      <c r="AR49" s="162">
        <v>1714.7000000000003</v>
      </c>
      <c r="AS49" s="92"/>
      <c r="AT49" s="163">
        <v>15.47172194752229</v>
      </c>
      <c r="AU49" s="164"/>
      <c r="AV49" s="86">
        <v>244159</v>
      </c>
      <c r="AW49" s="154"/>
      <c r="AX49" s="152">
        <v>120092</v>
      </c>
      <c r="AY49" s="165"/>
      <c r="AZ49" s="93">
        <v>124067</v>
      </c>
      <c r="BA49" s="165"/>
      <c r="BB49" s="152">
        <v>120092</v>
      </c>
      <c r="BC49" s="156"/>
      <c r="BD49" s="156">
        <v>121984</v>
      </c>
      <c r="BE49" s="153"/>
      <c r="BF49" s="86">
        <v>0</v>
      </c>
      <c r="BG49" s="86"/>
      <c r="BH49" s="86">
        <v>2083</v>
      </c>
      <c r="BI49" s="157"/>
      <c r="BJ49" s="87">
        <v>70.036741120895769</v>
      </c>
      <c r="BK49" s="166"/>
      <c r="BL49" s="159">
        <v>1625</v>
      </c>
      <c r="BM49" s="156"/>
      <c r="BN49" s="151">
        <v>14.662359692496482</v>
      </c>
      <c r="BO49" s="157"/>
      <c r="BP49" s="167">
        <v>217925</v>
      </c>
      <c r="BQ49" s="167">
        <v>0</v>
      </c>
      <c r="BR49" s="152">
        <v>116422</v>
      </c>
      <c r="BS49" s="156"/>
      <c r="BT49" s="156">
        <v>101503</v>
      </c>
      <c r="BU49" s="157"/>
      <c r="BV49" s="158">
        <v>116422</v>
      </c>
      <c r="BW49" s="158"/>
      <c r="BX49" s="158">
        <v>99748</v>
      </c>
      <c r="BY49" s="157"/>
      <c r="BZ49" s="158">
        <v>0</v>
      </c>
      <c r="CA49" s="158"/>
      <c r="CB49" s="158">
        <v>1755</v>
      </c>
      <c r="CC49" s="168"/>
      <c r="CD49" s="169">
        <v>71.644307692307692</v>
      </c>
      <c r="CE49" s="170"/>
      <c r="CF49" s="82">
        <v>6581.7000000000007</v>
      </c>
      <c r="CG49" s="158"/>
      <c r="CH49" s="151">
        <v>14.935089984501474</v>
      </c>
      <c r="CI49" s="157"/>
      <c r="CJ49" s="152">
        <v>947931</v>
      </c>
      <c r="CK49" s="153"/>
      <c r="CL49" s="155">
        <v>479242</v>
      </c>
      <c r="CM49" s="165"/>
      <c r="CN49" s="93">
        <v>468689</v>
      </c>
      <c r="CO49" s="165"/>
      <c r="CP49" s="155">
        <v>479242</v>
      </c>
      <c r="CQ49" s="156"/>
      <c r="CR49" s="156">
        <v>446762</v>
      </c>
      <c r="CS49" s="171"/>
      <c r="CT49" s="155">
        <v>0</v>
      </c>
      <c r="CU49" s="156"/>
      <c r="CV49" s="156">
        <v>21927</v>
      </c>
      <c r="CW49" s="157"/>
      <c r="CX49" s="155">
        <v>72.814318489144128</v>
      </c>
      <c r="CY49" s="190"/>
      <c r="CZ49" s="173">
        <f t="shared" si="33"/>
        <v>3242</v>
      </c>
      <c r="DA49" s="174">
        <f t="shared" si="33"/>
        <v>0</v>
      </c>
      <c r="DB49" s="163" t="e">
        <f>(CZ49/#REF!)*100</f>
        <v>#REF!</v>
      </c>
      <c r="DC49" s="176" t="e">
        <f>(DA49/#REF!)*100</f>
        <v>#REF!</v>
      </c>
      <c r="DD49" s="155">
        <f t="shared" si="30"/>
        <v>242728</v>
      </c>
      <c r="DE49" s="158">
        <f t="shared" si="30"/>
        <v>0</v>
      </c>
      <c r="DF49" s="158">
        <f t="shared" si="30"/>
        <v>243119</v>
      </c>
      <c r="DG49" s="169">
        <f t="shared" si="27"/>
        <v>0</v>
      </c>
      <c r="DH49" s="155">
        <f t="shared" si="27"/>
        <v>242728</v>
      </c>
      <c r="DI49" s="156">
        <f t="shared" si="27"/>
        <v>0</v>
      </c>
      <c r="DJ49" s="156">
        <f t="shared" si="27"/>
        <v>225030</v>
      </c>
      <c r="DK49" s="156">
        <f t="shared" si="27"/>
        <v>0</v>
      </c>
      <c r="DL49" s="155">
        <f t="shared" si="27"/>
        <v>0</v>
      </c>
      <c r="DM49" s="156">
        <f t="shared" si="27"/>
        <v>0</v>
      </c>
      <c r="DN49" s="156">
        <f t="shared" si="27"/>
        <v>18089</v>
      </c>
      <c r="DO49" s="171">
        <f t="shared" si="27"/>
        <v>0</v>
      </c>
      <c r="DP49" s="155">
        <f t="shared" si="28"/>
        <v>75</v>
      </c>
      <c r="DQ49" s="161" t="e">
        <f t="shared" si="28"/>
        <v>#DIV/0!</v>
      </c>
      <c r="DR49" s="177">
        <f t="shared" si="18"/>
        <v>3242</v>
      </c>
      <c r="DS49" s="91">
        <f t="shared" si="2"/>
        <v>100</v>
      </c>
      <c r="DT49" s="86">
        <f t="shared" si="3"/>
        <v>485847</v>
      </c>
      <c r="DU49" s="91">
        <f t="shared" si="4"/>
        <v>100</v>
      </c>
      <c r="DV49" s="86">
        <f t="shared" si="5"/>
        <v>242728</v>
      </c>
      <c r="DW49" s="92">
        <f t="shared" si="6"/>
        <v>100</v>
      </c>
      <c r="DX49" s="93">
        <f t="shared" si="7"/>
        <v>243119</v>
      </c>
      <c r="DY49" s="91">
        <f t="shared" si="8"/>
        <v>100</v>
      </c>
      <c r="DZ49" s="86">
        <f t="shared" si="9"/>
        <v>242728</v>
      </c>
      <c r="EA49" s="92">
        <f t="shared" si="10"/>
        <v>100</v>
      </c>
      <c r="EB49" s="93">
        <f t="shared" si="11"/>
        <v>225030</v>
      </c>
      <c r="EC49" s="91">
        <f t="shared" si="12"/>
        <v>100</v>
      </c>
      <c r="ED49" s="86">
        <f t="shared" si="13"/>
        <v>0</v>
      </c>
      <c r="EE49" s="94">
        <v>0</v>
      </c>
      <c r="EF49" s="93">
        <f t="shared" si="14"/>
        <v>18089</v>
      </c>
      <c r="EG49" s="94">
        <f t="shared" si="15"/>
        <v>100</v>
      </c>
      <c r="EH49" s="178" t="e">
        <f t="shared" si="19"/>
        <v>#DIV/0!</v>
      </c>
      <c r="EI49" s="179" t="e">
        <f t="shared" si="20"/>
        <v>#DIV/0!</v>
      </c>
    </row>
    <row r="50" spans="1:139" s="139" customFormat="1" ht="15.75" customHeight="1" x14ac:dyDescent="0.25">
      <c r="A50" s="775"/>
      <c r="B50" s="97"/>
      <c r="C50" s="98" t="s">
        <v>41</v>
      </c>
      <c r="D50" s="99">
        <v>215.3</v>
      </c>
      <c r="E50" s="100"/>
      <c r="F50" s="100">
        <v>9.9722093561834182</v>
      </c>
      <c r="G50" s="100"/>
      <c r="H50" s="103">
        <v>40275</v>
      </c>
      <c r="I50" s="109"/>
      <c r="J50" s="103">
        <v>22143</v>
      </c>
      <c r="K50" s="104"/>
      <c r="L50" s="105">
        <v>18132</v>
      </c>
      <c r="M50" s="106"/>
      <c r="N50" s="107">
        <v>22143</v>
      </c>
      <c r="O50" s="108"/>
      <c r="P50" s="104">
        <v>15988</v>
      </c>
      <c r="Q50" s="109"/>
      <c r="R50" s="107">
        <v>0</v>
      </c>
      <c r="S50" s="104"/>
      <c r="T50" s="104">
        <v>2144</v>
      </c>
      <c r="U50" s="110"/>
      <c r="V50" s="105">
        <v>103</v>
      </c>
      <c r="W50" s="105"/>
      <c r="X50" s="111">
        <v>233.3</v>
      </c>
      <c r="Y50" s="112"/>
      <c r="Z50" s="100">
        <v>10.682234432234432</v>
      </c>
      <c r="AA50" s="100"/>
      <c r="AB50" s="103">
        <v>49127</v>
      </c>
      <c r="AC50" s="109"/>
      <c r="AD50" s="103">
        <v>25270</v>
      </c>
      <c r="AE50" s="104"/>
      <c r="AF50" s="105">
        <v>23857</v>
      </c>
      <c r="AG50" s="106"/>
      <c r="AH50" s="107">
        <v>25270</v>
      </c>
      <c r="AI50" s="108"/>
      <c r="AJ50" s="104">
        <v>22507</v>
      </c>
      <c r="AK50" s="109"/>
      <c r="AL50" s="107">
        <v>0</v>
      </c>
      <c r="AM50" s="104"/>
      <c r="AN50" s="104">
        <v>1350</v>
      </c>
      <c r="AO50" s="110"/>
      <c r="AP50" s="105">
        <v>108.31547363909129</v>
      </c>
      <c r="AQ50" s="113"/>
      <c r="AR50" s="114">
        <v>266.7</v>
      </c>
      <c r="AS50" s="115"/>
      <c r="AT50" s="115">
        <v>12.078804347826086</v>
      </c>
      <c r="AU50" s="116"/>
      <c r="AV50" s="105">
        <v>55152</v>
      </c>
      <c r="AW50" s="186"/>
      <c r="AX50" s="103">
        <v>27155</v>
      </c>
      <c r="AY50" s="118"/>
      <c r="AZ50" s="104">
        <v>27997</v>
      </c>
      <c r="BA50" s="118"/>
      <c r="BB50" s="103">
        <v>27155</v>
      </c>
      <c r="BC50" s="108"/>
      <c r="BD50" s="104">
        <v>27527</v>
      </c>
      <c r="BE50" s="109"/>
      <c r="BF50" s="119">
        <v>0</v>
      </c>
      <c r="BG50" s="118"/>
      <c r="BH50" s="118">
        <v>470</v>
      </c>
      <c r="BI50" s="110"/>
      <c r="BJ50" s="120">
        <v>101.81852268466442</v>
      </c>
      <c r="BK50" s="121"/>
      <c r="BL50" s="111">
        <v>219.4</v>
      </c>
      <c r="BM50" s="104"/>
      <c r="BN50" s="100">
        <v>9.9320959710276142</v>
      </c>
      <c r="BO50" s="109"/>
      <c r="BP50" s="107">
        <v>41122</v>
      </c>
      <c r="BQ50" s="107">
        <v>0</v>
      </c>
      <c r="BR50" s="103">
        <v>21991</v>
      </c>
      <c r="BS50" s="104"/>
      <c r="BT50" s="104">
        <v>19131</v>
      </c>
      <c r="BU50" s="109"/>
      <c r="BV50" s="105">
        <v>21991</v>
      </c>
      <c r="BW50" s="122"/>
      <c r="BX50" s="104">
        <v>18800</v>
      </c>
      <c r="BY50" s="109"/>
      <c r="BZ50" s="105">
        <v>0</v>
      </c>
      <c r="CA50" s="104"/>
      <c r="CB50" s="104">
        <v>331</v>
      </c>
      <c r="CC50" s="123"/>
      <c r="CD50" s="119">
        <v>100.23245214220601</v>
      </c>
      <c r="CE50" s="124"/>
      <c r="CF50" s="125">
        <v>934.69999999999993</v>
      </c>
      <c r="CG50" s="105"/>
      <c r="CH50" s="100">
        <v>10.670091324200913</v>
      </c>
      <c r="CI50" s="141"/>
      <c r="CJ50" s="101">
        <v>185676</v>
      </c>
      <c r="CK50" s="102"/>
      <c r="CL50" s="107">
        <v>96559</v>
      </c>
      <c r="CM50" s="120"/>
      <c r="CN50" s="127">
        <v>89117</v>
      </c>
      <c r="CO50" s="194"/>
      <c r="CP50" s="107">
        <v>96559</v>
      </c>
      <c r="CQ50" s="104"/>
      <c r="CR50" s="104">
        <v>84822</v>
      </c>
      <c r="CS50" s="118"/>
      <c r="CT50" s="107">
        <v>0</v>
      </c>
      <c r="CU50" s="104"/>
      <c r="CV50" s="104">
        <v>4295</v>
      </c>
      <c r="CW50" s="109"/>
      <c r="CX50" s="107">
        <v>103.30480368032525</v>
      </c>
      <c r="CY50" s="189"/>
      <c r="CZ50" s="129">
        <f t="shared" si="33"/>
        <v>448.6</v>
      </c>
      <c r="DA50" s="130">
        <f t="shared" si="33"/>
        <v>0</v>
      </c>
      <c r="DB50" s="115">
        <f>(CZ50/4343)*100</f>
        <v>10.329265484688003</v>
      </c>
      <c r="DC50" s="132">
        <f>(DA50/4343)*100</f>
        <v>0</v>
      </c>
      <c r="DD50" s="107">
        <f t="shared" si="30"/>
        <v>47413</v>
      </c>
      <c r="DE50" s="105">
        <f t="shared" si="30"/>
        <v>0</v>
      </c>
      <c r="DF50" s="105">
        <f t="shared" si="30"/>
        <v>41989</v>
      </c>
      <c r="DG50" s="119">
        <f t="shared" si="27"/>
        <v>0</v>
      </c>
      <c r="DH50" s="107">
        <f t="shared" si="27"/>
        <v>47413</v>
      </c>
      <c r="DI50" s="104">
        <f t="shared" si="27"/>
        <v>0</v>
      </c>
      <c r="DJ50" s="104">
        <f t="shared" si="27"/>
        <v>38495</v>
      </c>
      <c r="DK50" s="104">
        <f t="shared" si="27"/>
        <v>0</v>
      </c>
      <c r="DL50" s="107">
        <f t="shared" si="27"/>
        <v>0</v>
      </c>
      <c r="DM50" s="104">
        <f t="shared" si="27"/>
        <v>0</v>
      </c>
      <c r="DN50" s="104">
        <f t="shared" si="27"/>
        <v>3494</v>
      </c>
      <c r="DO50" s="118">
        <f t="shared" si="27"/>
        <v>0</v>
      </c>
      <c r="DP50" s="107">
        <f t="shared" si="28"/>
        <v>106</v>
      </c>
      <c r="DQ50" s="113" t="e">
        <f t="shared" si="28"/>
        <v>#DIV/0!</v>
      </c>
      <c r="DR50" s="133">
        <f t="shared" si="18"/>
        <v>448.6</v>
      </c>
      <c r="DS50" s="134">
        <f t="shared" si="2"/>
        <v>100</v>
      </c>
      <c r="DT50" s="117">
        <f t="shared" si="3"/>
        <v>89402</v>
      </c>
      <c r="DU50" s="134">
        <f t="shared" si="4"/>
        <v>100</v>
      </c>
      <c r="DV50" s="117">
        <f t="shared" si="5"/>
        <v>47413</v>
      </c>
      <c r="DW50" s="135">
        <f t="shared" si="6"/>
        <v>100</v>
      </c>
      <c r="DX50" s="127">
        <f t="shared" si="7"/>
        <v>41989</v>
      </c>
      <c r="DY50" s="134">
        <f t="shared" si="8"/>
        <v>100</v>
      </c>
      <c r="DZ50" s="117">
        <f t="shared" si="9"/>
        <v>47413</v>
      </c>
      <c r="EA50" s="135">
        <f t="shared" si="10"/>
        <v>100</v>
      </c>
      <c r="EB50" s="127">
        <f t="shared" si="11"/>
        <v>38495</v>
      </c>
      <c r="EC50" s="134">
        <f t="shared" si="12"/>
        <v>100</v>
      </c>
      <c r="ED50" s="117">
        <f t="shared" si="13"/>
        <v>0</v>
      </c>
      <c r="EE50" s="136">
        <v>0</v>
      </c>
      <c r="EF50" s="127">
        <f t="shared" si="14"/>
        <v>3494</v>
      </c>
      <c r="EG50" s="136">
        <f t="shared" si="15"/>
        <v>100</v>
      </c>
      <c r="EH50" s="137" t="e">
        <f t="shared" si="19"/>
        <v>#DIV/0!</v>
      </c>
      <c r="EI50" s="138" t="e">
        <f t="shared" si="20"/>
        <v>#DIV/0!</v>
      </c>
    </row>
    <row r="51" spans="1:139" ht="15.75" customHeight="1" x14ac:dyDescent="0.25">
      <c r="A51" s="775"/>
      <c r="B51" s="181"/>
      <c r="C51" s="98" t="s">
        <v>42</v>
      </c>
      <c r="D51" s="99">
        <v>592.79999999999995</v>
      </c>
      <c r="E51" s="100"/>
      <c r="F51" s="100">
        <v>27.457156090782771</v>
      </c>
      <c r="G51" s="100"/>
      <c r="H51" s="103">
        <v>80766</v>
      </c>
      <c r="I51" s="109"/>
      <c r="J51" s="103">
        <v>41528</v>
      </c>
      <c r="K51" s="104"/>
      <c r="L51" s="105">
        <v>39238</v>
      </c>
      <c r="M51" s="106"/>
      <c r="N51" s="107">
        <v>41528</v>
      </c>
      <c r="O51" s="140"/>
      <c r="P51" s="104">
        <v>35217</v>
      </c>
      <c r="Q51" s="109"/>
      <c r="R51" s="107">
        <v>0</v>
      </c>
      <c r="S51" s="104"/>
      <c r="T51" s="104">
        <v>4021</v>
      </c>
      <c r="U51" s="141"/>
      <c r="V51" s="105">
        <v>70</v>
      </c>
      <c r="W51" s="105"/>
      <c r="X51" s="111">
        <v>587.70000000000005</v>
      </c>
      <c r="Y51" s="112"/>
      <c r="Z51" s="100">
        <v>26.909340659340664</v>
      </c>
      <c r="AA51" s="100"/>
      <c r="AB51" s="103">
        <v>92082</v>
      </c>
      <c r="AC51" s="109"/>
      <c r="AD51" s="103">
        <v>44836</v>
      </c>
      <c r="AE51" s="104"/>
      <c r="AF51" s="105">
        <v>47246</v>
      </c>
      <c r="AG51" s="106"/>
      <c r="AH51" s="107">
        <v>44836</v>
      </c>
      <c r="AI51" s="140"/>
      <c r="AJ51" s="104">
        <v>44850</v>
      </c>
      <c r="AK51" s="109"/>
      <c r="AL51" s="107">
        <v>0</v>
      </c>
      <c r="AM51" s="104"/>
      <c r="AN51" s="104">
        <v>2396</v>
      </c>
      <c r="AO51" s="141"/>
      <c r="AP51" s="105">
        <v>76.290624468266117</v>
      </c>
      <c r="AQ51" s="113"/>
      <c r="AR51" s="114">
        <v>604.70000000000005</v>
      </c>
      <c r="AS51" s="115"/>
      <c r="AT51" s="115">
        <v>27.386775362318843</v>
      </c>
      <c r="AU51" s="116"/>
      <c r="AV51" s="105">
        <v>81459</v>
      </c>
      <c r="AW51" s="186"/>
      <c r="AX51" s="103">
        <v>40107</v>
      </c>
      <c r="AY51" s="118"/>
      <c r="AZ51" s="104">
        <v>41352</v>
      </c>
      <c r="BA51" s="118"/>
      <c r="BB51" s="103">
        <v>40107</v>
      </c>
      <c r="BC51" s="140"/>
      <c r="BD51" s="104">
        <v>40657</v>
      </c>
      <c r="BE51" s="109"/>
      <c r="BF51" s="119">
        <v>0</v>
      </c>
      <c r="BG51" s="118"/>
      <c r="BH51" s="118">
        <v>695</v>
      </c>
      <c r="BI51" s="141"/>
      <c r="BJ51" s="120">
        <v>66.325450636679335</v>
      </c>
      <c r="BK51" s="121"/>
      <c r="BL51" s="111">
        <v>610.6</v>
      </c>
      <c r="BM51" s="104"/>
      <c r="BN51" s="100">
        <v>27.641466727025804</v>
      </c>
      <c r="BO51" s="109"/>
      <c r="BP51" s="107">
        <v>73090</v>
      </c>
      <c r="BQ51" s="107">
        <v>0</v>
      </c>
      <c r="BR51" s="103">
        <v>39087</v>
      </c>
      <c r="BS51" s="104"/>
      <c r="BT51" s="104">
        <v>34003</v>
      </c>
      <c r="BU51" s="109"/>
      <c r="BV51" s="105">
        <v>39087</v>
      </c>
      <c r="BW51" s="143"/>
      <c r="BX51" s="104">
        <v>33415</v>
      </c>
      <c r="BY51" s="109"/>
      <c r="BZ51" s="105">
        <v>0</v>
      </c>
      <c r="CA51" s="104"/>
      <c r="CB51" s="104">
        <v>588</v>
      </c>
      <c r="CC51" s="144"/>
      <c r="CD51" s="119">
        <v>64.014084507042256</v>
      </c>
      <c r="CE51" s="124"/>
      <c r="CF51" s="125">
        <v>2395.8000000000002</v>
      </c>
      <c r="CG51" s="105"/>
      <c r="CH51" s="100">
        <v>27.349315068493151</v>
      </c>
      <c r="CI51" s="141"/>
      <c r="CJ51" s="101">
        <v>327397</v>
      </c>
      <c r="CK51" s="102"/>
      <c r="CL51" s="107">
        <v>165558</v>
      </c>
      <c r="CM51" s="120"/>
      <c r="CN51" s="127">
        <v>161839</v>
      </c>
      <c r="CO51" s="194"/>
      <c r="CP51" s="107">
        <v>165558</v>
      </c>
      <c r="CQ51" s="104"/>
      <c r="CR51" s="104">
        <v>154139</v>
      </c>
      <c r="CS51" s="118"/>
      <c r="CT51" s="107">
        <v>0</v>
      </c>
      <c r="CU51" s="104"/>
      <c r="CV51" s="104">
        <v>7700</v>
      </c>
      <c r="CW51" s="109"/>
      <c r="CX51" s="107">
        <v>69.103431004257445</v>
      </c>
      <c r="CY51" s="189"/>
      <c r="CZ51" s="129">
        <f t="shared" si="33"/>
        <v>1180.5</v>
      </c>
      <c r="DA51" s="130">
        <f t="shared" si="33"/>
        <v>0</v>
      </c>
      <c r="DB51" s="115">
        <f t="shared" ref="DB51:DC54" si="35">(CZ51/4343)*100</f>
        <v>27.181671655537649</v>
      </c>
      <c r="DC51" s="132">
        <f t="shared" si="35"/>
        <v>0</v>
      </c>
      <c r="DD51" s="107">
        <f t="shared" si="30"/>
        <v>86364</v>
      </c>
      <c r="DE51" s="105">
        <f t="shared" si="30"/>
        <v>0</v>
      </c>
      <c r="DF51" s="105">
        <f t="shared" si="30"/>
        <v>86484</v>
      </c>
      <c r="DG51" s="119">
        <f t="shared" si="27"/>
        <v>0</v>
      </c>
      <c r="DH51" s="107">
        <f t="shared" si="27"/>
        <v>86364</v>
      </c>
      <c r="DI51" s="104">
        <f t="shared" si="27"/>
        <v>0</v>
      </c>
      <c r="DJ51" s="104">
        <f t="shared" si="27"/>
        <v>80067</v>
      </c>
      <c r="DK51" s="104">
        <f t="shared" si="27"/>
        <v>0</v>
      </c>
      <c r="DL51" s="107">
        <f t="shared" si="27"/>
        <v>0</v>
      </c>
      <c r="DM51" s="104">
        <f t="shared" si="27"/>
        <v>0</v>
      </c>
      <c r="DN51" s="104">
        <f t="shared" si="27"/>
        <v>6417</v>
      </c>
      <c r="DO51" s="118">
        <f t="shared" si="27"/>
        <v>0</v>
      </c>
      <c r="DP51" s="107">
        <f t="shared" si="28"/>
        <v>73</v>
      </c>
      <c r="DQ51" s="113" t="e">
        <f t="shared" si="28"/>
        <v>#DIV/0!</v>
      </c>
      <c r="DR51" s="133">
        <f t="shared" si="18"/>
        <v>1180.5</v>
      </c>
      <c r="DS51" s="134">
        <f t="shared" si="2"/>
        <v>100</v>
      </c>
      <c r="DT51" s="117">
        <f t="shared" si="3"/>
        <v>172848</v>
      </c>
      <c r="DU51" s="134">
        <f t="shared" si="4"/>
        <v>100</v>
      </c>
      <c r="DV51" s="117">
        <f t="shared" si="5"/>
        <v>86364</v>
      </c>
      <c r="DW51" s="135">
        <f t="shared" si="6"/>
        <v>100</v>
      </c>
      <c r="DX51" s="127">
        <f t="shared" si="7"/>
        <v>86484</v>
      </c>
      <c r="DY51" s="134">
        <f t="shared" si="8"/>
        <v>100</v>
      </c>
      <c r="DZ51" s="117">
        <f t="shared" si="9"/>
        <v>86364</v>
      </c>
      <c r="EA51" s="135">
        <f t="shared" si="10"/>
        <v>100</v>
      </c>
      <c r="EB51" s="127">
        <f t="shared" si="11"/>
        <v>80067</v>
      </c>
      <c r="EC51" s="134">
        <f t="shared" si="12"/>
        <v>100</v>
      </c>
      <c r="ED51" s="117">
        <f t="shared" si="13"/>
        <v>0</v>
      </c>
      <c r="EE51" s="136">
        <v>0</v>
      </c>
      <c r="EF51" s="127">
        <f t="shared" si="14"/>
        <v>6417</v>
      </c>
      <c r="EG51" s="136">
        <f t="shared" si="15"/>
        <v>100</v>
      </c>
      <c r="EH51" s="137" t="e">
        <f t="shared" si="19"/>
        <v>#DIV/0!</v>
      </c>
      <c r="EI51" s="138" t="e">
        <f t="shared" si="20"/>
        <v>#DIV/0!</v>
      </c>
    </row>
    <row r="52" spans="1:139" s="1" customFormat="1" ht="15.75" customHeight="1" x14ac:dyDescent="0.25">
      <c r="A52" s="775"/>
      <c r="B52" s="191"/>
      <c r="C52" s="195" t="s">
        <v>43</v>
      </c>
      <c r="D52" s="99">
        <v>235.2</v>
      </c>
      <c r="E52" s="100"/>
      <c r="F52" s="100">
        <v>10.893932376100047</v>
      </c>
      <c r="G52" s="100"/>
      <c r="H52" s="103">
        <v>66572</v>
      </c>
      <c r="I52" s="109"/>
      <c r="J52" s="103">
        <v>33846</v>
      </c>
      <c r="K52" s="104"/>
      <c r="L52" s="105">
        <v>32726</v>
      </c>
      <c r="M52" s="106"/>
      <c r="N52" s="107">
        <v>33846</v>
      </c>
      <c r="O52" s="104"/>
      <c r="P52" s="104">
        <v>29449</v>
      </c>
      <c r="Q52" s="109"/>
      <c r="R52" s="107">
        <v>0</v>
      </c>
      <c r="S52" s="104"/>
      <c r="T52" s="104">
        <v>3277</v>
      </c>
      <c r="U52" s="109"/>
      <c r="V52" s="105">
        <v>144</v>
      </c>
      <c r="W52" s="105"/>
      <c r="X52" s="111">
        <v>226.2</v>
      </c>
      <c r="Y52" s="112"/>
      <c r="Z52" s="100">
        <v>10.357142857142856</v>
      </c>
      <c r="AA52" s="100"/>
      <c r="AB52" s="103">
        <v>67668</v>
      </c>
      <c r="AC52" s="109"/>
      <c r="AD52" s="103">
        <v>32592</v>
      </c>
      <c r="AE52" s="104"/>
      <c r="AF52" s="105">
        <v>35076</v>
      </c>
      <c r="AG52" s="106"/>
      <c r="AH52" s="107">
        <v>32592</v>
      </c>
      <c r="AI52" s="104"/>
      <c r="AJ52" s="104">
        <v>33335</v>
      </c>
      <c r="AK52" s="109"/>
      <c r="AL52" s="107">
        <v>0</v>
      </c>
      <c r="AM52" s="104"/>
      <c r="AN52" s="104">
        <v>1741</v>
      </c>
      <c r="AO52" s="109"/>
      <c r="AP52" s="105">
        <v>144.08488063660479</v>
      </c>
      <c r="AQ52" s="113"/>
      <c r="AR52" s="114">
        <v>228.4</v>
      </c>
      <c r="AS52" s="115"/>
      <c r="AT52" s="115">
        <v>10.344202898550725</v>
      </c>
      <c r="AU52" s="116"/>
      <c r="AV52" s="105">
        <v>65025</v>
      </c>
      <c r="AW52" s="186"/>
      <c r="AX52" s="103">
        <v>32016</v>
      </c>
      <c r="AY52" s="118"/>
      <c r="AZ52" s="104">
        <v>33009</v>
      </c>
      <c r="BA52" s="118"/>
      <c r="BB52" s="103">
        <v>32016</v>
      </c>
      <c r="BC52" s="104"/>
      <c r="BD52" s="104">
        <v>32455</v>
      </c>
      <c r="BE52" s="109"/>
      <c r="BF52" s="119">
        <v>0</v>
      </c>
      <c r="BG52" s="118"/>
      <c r="BH52" s="118">
        <v>554</v>
      </c>
      <c r="BI52" s="109"/>
      <c r="BJ52" s="120">
        <v>140.17513134851137</v>
      </c>
      <c r="BK52" s="121"/>
      <c r="BL52" s="111">
        <v>242.8</v>
      </c>
      <c r="BM52" s="104"/>
      <c r="BN52" s="100">
        <v>10.991398822996832</v>
      </c>
      <c r="BO52" s="109"/>
      <c r="BP52" s="107">
        <v>62403</v>
      </c>
      <c r="BQ52" s="107">
        <v>0</v>
      </c>
      <c r="BR52" s="103">
        <v>33372</v>
      </c>
      <c r="BS52" s="104"/>
      <c r="BT52" s="104">
        <v>29031</v>
      </c>
      <c r="BU52" s="109"/>
      <c r="BV52" s="105">
        <v>33372</v>
      </c>
      <c r="BW52" s="192"/>
      <c r="BX52" s="104">
        <v>28529</v>
      </c>
      <c r="BY52" s="109"/>
      <c r="BZ52" s="105">
        <v>0</v>
      </c>
      <c r="CA52" s="104"/>
      <c r="CB52" s="104">
        <v>502</v>
      </c>
      <c r="CC52" s="193"/>
      <c r="CD52" s="119">
        <v>137.44645799011531</v>
      </c>
      <c r="CE52" s="124"/>
      <c r="CF52" s="125">
        <v>932.59999999999991</v>
      </c>
      <c r="CG52" s="105"/>
      <c r="CH52" s="100">
        <v>10.646118721461185</v>
      </c>
      <c r="CI52" s="141"/>
      <c r="CJ52" s="101">
        <v>261668</v>
      </c>
      <c r="CK52" s="102"/>
      <c r="CL52" s="107">
        <v>131826</v>
      </c>
      <c r="CM52" s="120"/>
      <c r="CN52" s="127">
        <v>129842</v>
      </c>
      <c r="CO52" s="194"/>
      <c r="CP52" s="107">
        <v>131826</v>
      </c>
      <c r="CQ52" s="104"/>
      <c r="CR52" s="104">
        <v>123768</v>
      </c>
      <c r="CS52" s="118"/>
      <c r="CT52" s="107">
        <v>0</v>
      </c>
      <c r="CU52" s="104"/>
      <c r="CV52" s="104">
        <v>6074</v>
      </c>
      <c r="CW52" s="109"/>
      <c r="CX52" s="107">
        <v>141.3532060904997</v>
      </c>
      <c r="CY52" s="189"/>
      <c r="CZ52" s="129">
        <f t="shared" si="33"/>
        <v>461.4</v>
      </c>
      <c r="DA52" s="130">
        <f t="shared" si="33"/>
        <v>0</v>
      </c>
      <c r="DB52" s="115">
        <f t="shared" si="35"/>
        <v>10.623992631821322</v>
      </c>
      <c r="DC52" s="132">
        <f t="shared" si="35"/>
        <v>0</v>
      </c>
      <c r="DD52" s="107">
        <f t="shared" si="30"/>
        <v>66438</v>
      </c>
      <c r="DE52" s="105">
        <f t="shared" si="30"/>
        <v>0</v>
      </c>
      <c r="DF52" s="105">
        <f t="shared" si="30"/>
        <v>67802</v>
      </c>
      <c r="DG52" s="119">
        <f t="shared" si="27"/>
        <v>0</v>
      </c>
      <c r="DH52" s="107">
        <f t="shared" si="27"/>
        <v>66438</v>
      </c>
      <c r="DI52" s="104">
        <f t="shared" si="27"/>
        <v>0</v>
      </c>
      <c r="DJ52" s="104">
        <f t="shared" si="27"/>
        <v>62784</v>
      </c>
      <c r="DK52" s="104">
        <f t="shared" si="27"/>
        <v>0</v>
      </c>
      <c r="DL52" s="107">
        <f t="shared" si="27"/>
        <v>0</v>
      </c>
      <c r="DM52" s="104">
        <f t="shared" si="27"/>
        <v>0</v>
      </c>
      <c r="DN52" s="104">
        <f t="shared" si="27"/>
        <v>5018</v>
      </c>
      <c r="DO52" s="118">
        <f t="shared" si="27"/>
        <v>0</v>
      </c>
      <c r="DP52" s="107">
        <f t="shared" si="28"/>
        <v>144</v>
      </c>
      <c r="DQ52" s="113" t="e">
        <f t="shared" si="28"/>
        <v>#DIV/0!</v>
      </c>
      <c r="DR52" s="133">
        <f t="shared" si="18"/>
        <v>461.4</v>
      </c>
      <c r="DS52" s="134">
        <f t="shared" si="2"/>
        <v>100</v>
      </c>
      <c r="DT52" s="117">
        <f t="shared" si="3"/>
        <v>134240</v>
      </c>
      <c r="DU52" s="134">
        <f t="shared" si="4"/>
        <v>100</v>
      </c>
      <c r="DV52" s="117">
        <f t="shared" si="5"/>
        <v>66438</v>
      </c>
      <c r="DW52" s="135">
        <f t="shared" si="6"/>
        <v>100</v>
      </c>
      <c r="DX52" s="127">
        <f t="shared" si="7"/>
        <v>67802</v>
      </c>
      <c r="DY52" s="134">
        <f t="shared" si="8"/>
        <v>100</v>
      </c>
      <c r="DZ52" s="117">
        <f t="shared" si="9"/>
        <v>66438</v>
      </c>
      <c r="EA52" s="135">
        <f t="shared" si="10"/>
        <v>100</v>
      </c>
      <c r="EB52" s="127">
        <f t="shared" si="11"/>
        <v>62784</v>
      </c>
      <c r="EC52" s="134">
        <f t="shared" si="12"/>
        <v>100</v>
      </c>
      <c r="ED52" s="117">
        <f t="shared" si="13"/>
        <v>0</v>
      </c>
      <c r="EE52" s="136">
        <v>0</v>
      </c>
      <c r="EF52" s="127">
        <f t="shared" si="14"/>
        <v>5018</v>
      </c>
      <c r="EG52" s="136">
        <f t="shared" si="15"/>
        <v>100</v>
      </c>
      <c r="EH52" s="137" t="e">
        <f t="shared" si="19"/>
        <v>#DIV/0!</v>
      </c>
      <c r="EI52" s="138" t="e">
        <f t="shared" si="20"/>
        <v>#DIV/0!</v>
      </c>
    </row>
    <row r="53" spans="1:139" s="1" customFormat="1" ht="15.75" customHeight="1" x14ac:dyDescent="0.25">
      <c r="A53" s="775"/>
      <c r="B53" s="191"/>
      <c r="C53" s="195" t="s">
        <v>44</v>
      </c>
      <c r="D53" s="99">
        <v>118.8</v>
      </c>
      <c r="E53" s="100"/>
      <c r="F53" s="100">
        <v>5.5025474756831869</v>
      </c>
      <c r="G53" s="100"/>
      <c r="H53" s="103">
        <v>10507</v>
      </c>
      <c r="I53" s="109"/>
      <c r="J53" s="103">
        <v>5781</v>
      </c>
      <c r="K53" s="104"/>
      <c r="L53" s="105">
        <v>4726</v>
      </c>
      <c r="M53" s="106"/>
      <c r="N53" s="107">
        <v>5781</v>
      </c>
      <c r="O53" s="104"/>
      <c r="P53" s="104">
        <v>4166</v>
      </c>
      <c r="Q53" s="109"/>
      <c r="R53" s="107">
        <v>0</v>
      </c>
      <c r="S53" s="104"/>
      <c r="T53" s="104">
        <v>560</v>
      </c>
      <c r="U53" s="109"/>
      <c r="V53" s="105">
        <v>49</v>
      </c>
      <c r="W53" s="105"/>
      <c r="X53" s="111">
        <v>120.2</v>
      </c>
      <c r="Y53" s="112"/>
      <c r="Z53" s="100">
        <v>5.5036630036630036</v>
      </c>
      <c r="AA53" s="100"/>
      <c r="AB53" s="103">
        <v>13946</v>
      </c>
      <c r="AC53" s="109"/>
      <c r="AD53" s="103">
        <v>7199</v>
      </c>
      <c r="AE53" s="104"/>
      <c r="AF53" s="105">
        <v>6747</v>
      </c>
      <c r="AG53" s="106"/>
      <c r="AH53" s="107">
        <v>7199</v>
      </c>
      <c r="AI53" s="104"/>
      <c r="AJ53" s="104">
        <v>6362</v>
      </c>
      <c r="AK53" s="109"/>
      <c r="AL53" s="107">
        <v>0</v>
      </c>
      <c r="AM53" s="104"/>
      <c r="AN53" s="104">
        <v>385</v>
      </c>
      <c r="AO53" s="109"/>
      <c r="AP53" s="105">
        <v>59.891846921797004</v>
      </c>
      <c r="AQ53" s="113"/>
      <c r="AR53" s="114">
        <v>130.5</v>
      </c>
      <c r="AS53" s="115"/>
      <c r="AT53" s="115">
        <v>5.9103260869565215</v>
      </c>
      <c r="AU53" s="116"/>
      <c r="AV53" s="105">
        <v>14930</v>
      </c>
      <c r="AW53" s="186"/>
      <c r="AX53" s="103">
        <v>7351</v>
      </c>
      <c r="AY53" s="118"/>
      <c r="AZ53" s="104">
        <v>7579</v>
      </c>
      <c r="BA53" s="118"/>
      <c r="BB53" s="103">
        <v>7351</v>
      </c>
      <c r="BC53" s="104"/>
      <c r="BD53" s="104">
        <v>7452</v>
      </c>
      <c r="BE53" s="109"/>
      <c r="BF53" s="119">
        <v>0</v>
      </c>
      <c r="BG53" s="118"/>
      <c r="BH53" s="118">
        <v>127</v>
      </c>
      <c r="BI53" s="109"/>
      <c r="BJ53" s="142">
        <v>56.329501915708811</v>
      </c>
      <c r="BK53" s="121"/>
      <c r="BL53" s="111">
        <v>132</v>
      </c>
      <c r="BM53" s="104"/>
      <c r="BN53" s="100">
        <v>5.9755545495699414</v>
      </c>
      <c r="BO53" s="109"/>
      <c r="BP53" s="107">
        <v>13793</v>
      </c>
      <c r="BQ53" s="107">
        <v>0</v>
      </c>
      <c r="BR53" s="103">
        <v>7376</v>
      </c>
      <c r="BS53" s="104"/>
      <c r="BT53" s="104">
        <v>6417</v>
      </c>
      <c r="BU53" s="109"/>
      <c r="BV53" s="105">
        <v>7376</v>
      </c>
      <c r="BW53" s="192"/>
      <c r="BX53" s="104">
        <v>6306</v>
      </c>
      <c r="BY53" s="109"/>
      <c r="BZ53" s="105">
        <v>0</v>
      </c>
      <c r="CA53" s="104"/>
      <c r="CB53" s="104">
        <v>111</v>
      </c>
      <c r="CC53" s="193"/>
      <c r="CD53" s="119">
        <v>55.878787878787875</v>
      </c>
      <c r="CE53" s="124"/>
      <c r="CF53" s="125">
        <v>501.5</v>
      </c>
      <c r="CG53" s="105"/>
      <c r="CH53" s="100">
        <v>5.7248858447488589</v>
      </c>
      <c r="CI53" s="141"/>
      <c r="CJ53" s="101">
        <v>53176</v>
      </c>
      <c r="CK53" s="102"/>
      <c r="CL53" s="107">
        <v>27707</v>
      </c>
      <c r="CM53" s="120"/>
      <c r="CN53" s="127">
        <v>25469</v>
      </c>
      <c r="CO53" s="194"/>
      <c r="CP53" s="107">
        <v>27707</v>
      </c>
      <c r="CQ53" s="104"/>
      <c r="CR53" s="104">
        <v>24286</v>
      </c>
      <c r="CS53" s="118"/>
      <c r="CT53" s="107">
        <v>0</v>
      </c>
      <c r="CU53" s="104"/>
      <c r="CV53" s="104">
        <v>1183</v>
      </c>
      <c r="CW53" s="109"/>
      <c r="CX53" s="107">
        <v>55.248255234297112</v>
      </c>
      <c r="CY53" s="189"/>
      <c r="CZ53" s="129">
        <f t="shared" si="33"/>
        <v>239</v>
      </c>
      <c r="DA53" s="130">
        <f t="shared" si="33"/>
        <v>0</v>
      </c>
      <c r="DB53" s="115">
        <f t="shared" si="35"/>
        <v>5.5031084503799219</v>
      </c>
      <c r="DC53" s="132">
        <f t="shared" si="35"/>
        <v>0</v>
      </c>
      <c r="DD53" s="107">
        <f t="shared" si="30"/>
        <v>12980</v>
      </c>
      <c r="DE53" s="105">
        <f t="shared" si="30"/>
        <v>0</v>
      </c>
      <c r="DF53" s="105">
        <f t="shared" si="30"/>
        <v>11473</v>
      </c>
      <c r="DG53" s="119">
        <f t="shared" si="27"/>
        <v>0</v>
      </c>
      <c r="DH53" s="107">
        <f t="shared" si="27"/>
        <v>12980</v>
      </c>
      <c r="DI53" s="104">
        <f t="shared" si="27"/>
        <v>0</v>
      </c>
      <c r="DJ53" s="104">
        <f t="shared" si="27"/>
        <v>10528</v>
      </c>
      <c r="DK53" s="104">
        <f t="shared" si="27"/>
        <v>0</v>
      </c>
      <c r="DL53" s="107">
        <f t="shared" si="27"/>
        <v>0</v>
      </c>
      <c r="DM53" s="104">
        <f t="shared" si="27"/>
        <v>0</v>
      </c>
      <c r="DN53" s="104">
        <f t="shared" si="27"/>
        <v>945</v>
      </c>
      <c r="DO53" s="118">
        <f t="shared" si="27"/>
        <v>0</v>
      </c>
      <c r="DP53" s="107">
        <f t="shared" si="28"/>
        <v>54</v>
      </c>
      <c r="DQ53" s="113" t="e">
        <f t="shared" si="28"/>
        <v>#DIV/0!</v>
      </c>
      <c r="DR53" s="133">
        <f t="shared" si="18"/>
        <v>239</v>
      </c>
      <c r="DS53" s="134">
        <f t="shared" si="2"/>
        <v>100</v>
      </c>
      <c r="DT53" s="117">
        <f t="shared" si="3"/>
        <v>24453</v>
      </c>
      <c r="DU53" s="134">
        <f t="shared" si="4"/>
        <v>100</v>
      </c>
      <c r="DV53" s="117">
        <f t="shared" si="5"/>
        <v>12980</v>
      </c>
      <c r="DW53" s="135">
        <f t="shared" si="6"/>
        <v>100</v>
      </c>
      <c r="DX53" s="127">
        <f t="shared" si="7"/>
        <v>11473</v>
      </c>
      <c r="DY53" s="134">
        <f t="shared" si="8"/>
        <v>100</v>
      </c>
      <c r="DZ53" s="117">
        <f t="shared" si="9"/>
        <v>12980</v>
      </c>
      <c r="EA53" s="135">
        <f t="shared" si="10"/>
        <v>100</v>
      </c>
      <c r="EB53" s="127">
        <f t="shared" si="11"/>
        <v>10528</v>
      </c>
      <c r="EC53" s="134">
        <f t="shared" si="12"/>
        <v>100</v>
      </c>
      <c r="ED53" s="117">
        <f t="shared" si="13"/>
        <v>0</v>
      </c>
      <c r="EE53" s="136">
        <v>0</v>
      </c>
      <c r="EF53" s="127">
        <f t="shared" si="14"/>
        <v>945</v>
      </c>
      <c r="EG53" s="136">
        <f t="shared" si="15"/>
        <v>100</v>
      </c>
      <c r="EH53" s="137" t="e">
        <f t="shared" si="19"/>
        <v>#DIV/0!</v>
      </c>
      <c r="EI53" s="138" t="e">
        <f t="shared" si="20"/>
        <v>#DIV/0!</v>
      </c>
    </row>
    <row r="54" spans="1:139" ht="15.75" customHeight="1" x14ac:dyDescent="0.25">
      <c r="A54" s="775"/>
      <c r="B54" s="187"/>
      <c r="C54" s="98" t="s">
        <v>45</v>
      </c>
      <c r="D54" s="99">
        <v>469.8</v>
      </c>
      <c r="E54" s="100"/>
      <c r="F54" s="100">
        <v>21.760074108383513</v>
      </c>
      <c r="G54" s="100"/>
      <c r="H54" s="103">
        <v>30429</v>
      </c>
      <c r="I54" s="109"/>
      <c r="J54" s="103">
        <v>14688</v>
      </c>
      <c r="K54" s="104"/>
      <c r="L54" s="105">
        <v>15741</v>
      </c>
      <c r="M54" s="106"/>
      <c r="N54" s="107">
        <v>14688</v>
      </c>
      <c r="O54" s="140"/>
      <c r="P54" s="104">
        <v>14319</v>
      </c>
      <c r="Q54" s="109"/>
      <c r="R54" s="107">
        <v>0</v>
      </c>
      <c r="S54" s="104"/>
      <c r="T54" s="104">
        <v>1422</v>
      </c>
      <c r="U54" s="141"/>
      <c r="V54" s="105">
        <v>31</v>
      </c>
      <c r="W54" s="105"/>
      <c r="X54" s="111">
        <v>442.7</v>
      </c>
      <c r="Y54" s="112"/>
      <c r="Z54" s="100">
        <v>20.270146520146522</v>
      </c>
      <c r="AA54" s="100"/>
      <c r="AB54" s="103">
        <v>34475</v>
      </c>
      <c r="AC54" s="109"/>
      <c r="AD54" s="103">
        <v>14845</v>
      </c>
      <c r="AE54" s="104"/>
      <c r="AF54" s="105">
        <v>19630</v>
      </c>
      <c r="AG54" s="106"/>
      <c r="AH54" s="107">
        <v>14845</v>
      </c>
      <c r="AI54" s="140"/>
      <c r="AJ54" s="104">
        <v>18837</v>
      </c>
      <c r="AK54" s="109"/>
      <c r="AL54" s="107">
        <v>0</v>
      </c>
      <c r="AM54" s="104"/>
      <c r="AN54" s="104">
        <v>793</v>
      </c>
      <c r="AO54" s="141"/>
      <c r="AP54" s="105">
        <v>33.532866501016493</v>
      </c>
      <c r="AQ54" s="113"/>
      <c r="AR54" s="114">
        <v>484.4</v>
      </c>
      <c r="AS54" s="115"/>
      <c r="AT54" s="115">
        <v>21.938405797101449</v>
      </c>
      <c r="AU54" s="116"/>
      <c r="AV54" s="105">
        <v>27593</v>
      </c>
      <c r="AW54" s="186"/>
      <c r="AX54" s="103">
        <v>13463</v>
      </c>
      <c r="AY54" s="118"/>
      <c r="AZ54" s="104">
        <v>14130</v>
      </c>
      <c r="BA54" s="118"/>
      <c r="BB54" s="103">
        <v>13463</v>
      </c>
      <c r="BC54" s="140"/>
      <c r="BD54" s="104">
        <v>13893</v>
      </c>
      <c r="BE54" s="109"/>
      <c r="BF54" s="119">
        <v>0</v>
      </c>
      <c r="BG54" s="118"/>
      <c r="BH54" s="118">
        <v>237</v>
      </c>
      <c r="BI54" s="141"/>
      <c r="BJ54" s="142">
        <v>27.793146160198184</v>
      </c>
      <c r="BK54" s="121"/>
      <c r="BL54" s="111">
        <v>420.2</v>
      </c>
      <c r="BM54" s="104"/>
      <c r="BN54" s="100">
        <v>19.022181982797644</v>
      </c>
      <c r="BO54" s="109"/>
      <c r="BP54" s="107">
        <v>27517</v>
      </c>
      <c r="BQ54" s="107">
        <v>0</v>
      </c>
      <c r="BR54" s="103">
        <v>14596</v>
      </c>
      <c r="BS54" s="104"/>
      <c r="BT54" s="104">
        <v>12921</v>
      </c>
      <c r="BU54" s="109"/>
      <c r="BV54" s="105">
        <v>14596</v>
      </c>
      <c r="BW54" s="143"/>
      <c r="BX54" s="104">
        <v>12698</v>
      </c>
      <c r="BY54" s="109"/>
      <c r="BZ54" s="105">
        <v>0</v>
      </c>
      <c r="CA54" s="104"/>
      <c r="CB54" s="104">
        <v>223</v>
      </c>
      <c r="CC54" s="144"/>
      <c r="CD54" s="119">
        <v>34.735840076154211</v>
      </c>
      <c r="CE54" s="124"/>
      <c r="CF54" s="125">
        <v>1817.1000000000001</v>
      </c>
      <c r="CG54" s="105"/>
      <c r="CH54" s="100">
        <v>20.743150684931507</v>
      </c>
      <c r="CI54" s="141"/>
      <c r="CJ54" s="101">
        <v>120014</v>
      </c>
      <c r="CK54" s="102"/>
      <c r="CL54" s="107">
        <v>57592</v>
      </c>
      <c r="CM54" s="120"/>
      <c r="CN54" s="127">
        <v>62422</v>
      </c>
      <c r="CO54" s="194"/>
      <c r="CP54" s="107">
        <v>57592</v>
      </c>
      <c r="CQ54" s="104"/>
      <c r="CR54" s="104">
        <v>59747</v>
      </c>
      <c r="CS54" s="118"/>
      <c r="CT54" s="107">
        <v>0</v>
      </c>
      <c r="CU54" s="104"/>
      <c r="CV54" s="104">
        <v>2675</v>
      </c>
      <c r="CW54" s="109"/>
      <c r="CX54" s="107">
        <v>31.694458202630564</v>
      </c>
      <c r="CY54" s="189"/>
      <c r="CZ54" s="129">
        <f t="shared" si="33"/>
        <v>912.5</v>
      </c>
      <c r="DA54" s="130">
        <f t="shared" si="33"/>
        <v>0</v>
      </c>
      <c r="DB54" s="115">
        <f t="shared" si="35"/>
        <v>21.010822012433803</v>
      </c>
      <c r="DC54" s="132">
        <f t="shared" si="35"/>
        <v>0</v>
      </c>
      <c r="DD54" s="107">
        <f t="shared" si="30"/>
        <v>29533</v>
      </c>
      <c r="DE54" s="105">
        <f t="shared" si="30"/>
        <v>0</v>
      </c>
      <c r="DF54" s="105">
        <f t="shared" si="30"/>
        <v>35371</v>
      </c>
      <c r="DG54" s="119">
        <f t="shared" si="27"/>
        <v>0</v>
      </c>
      <c r="DH54" s="107">
        <f t="shared" si="27"/>
        <v>29533</v>
      </c>
      <c r="DI54" s="104">
        <f t="shared" si="27"/>
        <v>0</v>
      </c>
      <c r="DJ54" s="104">
        <f t="shared" si="27"/>
        <v>33156</v>
      </c>
      <c r="DK54" s="104">
        <f t="shared" si="27"/>
        <v>0</v>
      </c>
      <c r="DL54" s="107">
        <f t="shared" si="27"/>
        <v>0</v>
      </c>
      <c r="DM54" s="104">
        <f t="shared" si="27"/>
        <v>0</v>
      </c>
      <c r="DN54" s="104">
        <f t="shared" si="27"/>
        <v>2215</v>
      </c>
      <c r="DO54" s="118">
        <f t="shared" si="27"/>
        <v>0</v>
      </c>
      <c r="DP54" s="107">
        <f t="shared" si="28"/>
        <v>32</v>
      </c>
      <c r="DQ54" s="113" t="e">
        <f t="shared" si="28"/>
        <v>#DIV/0!</v>
      </c>
      <c r="DR54" s="133">
        <f t="shared" si="18"/>
        <v>912.5</v>
      </c>
      <c r="DS54" s="134">
        <f t="shared" si="2"/>
        <v>100</v>
      </c>
      <c r="DT54" s="117">
        <f t="shared" si="3"/>
        <v>64904</v>
      </c>
      <c r="DU54" s="134">
        <f t="shared" si="4"/>
        <v>100</v>
      </c>
      <c r="DV54" s="117">
        <f t="shared" si="5"/>
        <v>29533</v>
      </c>
      <c r="DW54" s="135">
        <f t="shared" si="6"/>
        <v>100</v>
      </c>
      <c r="DX54" s="127">
        <f t="shared" si="7"/>
        <v>35371</v>
      </c>
      <c r="DY54" s="134">
        <f t="shared" si="8"/>
        <v>100</v>
      </c>
      <c r="DZ54" s="117">
        <f t="shared" si="9"/>
        <v>29533</v>
      </c>
      <c r="EA54" s="135">
        <f t="shared" si="10"/>
        <v>100</v>
      </c>
      <c r="EB54" s="127">
        <f t="shared" si="11"/>
        <v>33156</v>
      </c>
      <c r="EC54" s="134">
        <f t="shared" si="12"/>
        <v>100</v>
      </c>
      <c r="ED54" s="117">
        <f t="shared" si="13"/>
        <v>0</v>
      </c>
      <c r="EE54" s="136">
        <v>0</v>
      </c>
      <c r="EF54" s="127">
        <f t="shared" si="14"/>
        <v>2215</v>
      </c>
      <c r="EG54" s="136">
        <f t="shared" si="15"/>
        <v>100</v>
      </c>
      <c r="EH54" s="137" t="e">
        <f t="shared" si="19"/>
        <v>#DIV/0!</v>
      </c>
      <c r="EI54" s="138" t="e">
        <f t="shared" si="20"/>
        <v>#DIV/0!</v>
      </c>
    </row>
    <row r="55" spans="1:139" s="180" customFormat="1" ht="15.75" customHeight="1" x14ac:dyDescent="0.25">
      <c r="A55" s="775"/>
      <c r="B55" s="184" t="s">
        <v>54</v>
      </c>
      <c r="C55" s="185"/>
      <c r="D55" s="150">
        <v>4176.7000000000007</v>
      </c>
      <c r="E55" s="151"/>
      <c r="F55" s="151">
        <v>38.410321963600921</v>
      </c>
      <c r="G55" s="151"/>
      <c r="H55" s="152">
        <v>139038</v>
      </c>
      <c r="I55" s="153"/>
      <c r="J55" s="152">
        <v>71941</v>
      </c>
      <c r="K55" s="93"/>
      <c r="L55" s="86">
        <v>67097</v>
      </c>
      <c r="M55" s="154"/>
      <c r="N55" s="155">
        <v>71941</v>
      </c>
      <c r="O55" s="156"/>
      <c r="P55" s="156">
        <v>60132</v>
      </c>
      <c r="Q55" s="157"/>
      <c r="R55" s="155">
        <v>0</v>
      </c>
      <c r="S55" s="156"/>
      <c r="T55" s="156">
        <v>6965</v>
      </c>
      <c r="U55" s="157"/>
      <c r="V55" s="158">
        <v>17</v>
      </c>
      <c r="W55" s="158"/>
      <c r="X55" s="159">
        <v>4275.8999999999996</v>
      </c>
      <c r="Y55" s="160"/>
      <c r="Z55" s="151">
        <v>38.960009475995662</v>
      </c>
      <c r="AA55" s="151"/>
      <c r="AB55" s="152">
        <v>162942</v>
      </c>
      <c r="AC55" s="153"/>
      <c r="AD55" s="152">
        <v>79218</v>
      </c>
      <c r="AE55" s="93"/>
      <c r="AF55" s="86">
        <v>83724</v>
      </c>
      <c r="AG55" s="154"/>
      <c r="AH55" s="155">
        <v>79218</v>
      </c>
      <c r="AI55" s="156"/>
      <c r="AJ55" s="156">
        <v>79491</v>
      </c>
      <c r="AK55" s="157"/>
      <c r="AL55" s="155">
        <v>0</v>
      </c>
      <c r="AM55" s="156"/>
      <c r="AN55" s="156">
        <v>4233</v>
      </c>
      <c r="AO55" s="157"/>
      <c r="AP55" s="158">
        <v>18.52662597347927</v>
      </c>
      <c r="AQ55" s="161"/>
      <c r="AR55" s="162">
        <v>4319.7</v>
      </c>
      <c r="AS55" s="92"/>
      <c r="AT55" s="163">
        <v>38.976612408416642</v>
      </c>
      <c r="AU55" s="164"/>
      <c r="AV55" s="86">
        <v>178223</v>
      </c>
      <c r="AW55" s="154"/>
      <c r="AX55" s="152">
        <v>87640</v>
      </c>
      <c r="AY55" s="165"/>
      <c r="AZ55" s="93">
        <v>90583</v>
      </c>
      <c r="BA55" s="165"/>
      <c r="BB55" s="152">
        <v>87640</v>
      </c>
      <c r="BC55" s="156"/>
      <c r="BD55" s="156">
        <v>89062</v>
      </c>
      <c r="BE55" s="153"/>
      <c r="BF55" s="86">
        <v>0</v>
      </c>
      <c r="BG55" s="86"/>
      <c r="BH55" s="86">
        <v>1521</v>
      </c>
      <c r="BI55" s="153"/>
      <c r="BJ55" s="87">
        <v>20.288445956895156</v>
      </c>
      <c r="BK55" s="166"/>
      <c r="BL55" s="159">
        <v>4265.0999999999995</v>
      </c>
      <c r="BM55" s="156"/>
      <c r="BN55" s="151">
        <v>38.483957122748762</v>
      </c>
      <c r="BO55" s="157"/>
      <c r="BP55" s="167">
        <v>163754</v>
      </c>
      <c r="BQ55" s="167">
        <v>0</v>
      </c>
      <c r="BR55" s="152">
        <v>87524</v>
      </c>
      <c r="BS55" s="156"/>
      <c r="BT55" s="156">
        <v>76230</v>
      </c>
      <c r="BU55" s="157"/>
      <c r="BV55" s="158">
        <v>87524</v>
      </c>
      <c r="BW55" s="158"/>
      <c r="BX55" s="158">
        <v>74911</v>
      </c>
      <c r="BY55" s="157"/>
      <c r="BZ55" s="158">
        <v>0</v>
      </c>
      <c r="CA55" s="158"/>
      <c r="CB55" s="158">
        <v>1319</v>
      </c>
      <c r="CC55" s="168"/>
      <c r="CD55" s="169">
        <v>20.520972544606224</v>
      </c>
      <c r="CE55" s="170"/>
      <c r="CF55" s="82">
        <v>17037.400000000001</v>
      </c>
      <c r="CG55" s="158"/>
      <c r="CH55" s="151">
        <v>38.660999757197288</v>
      </c>
      <c r="CI55" s="157"/>
      <c r="CJ55" s="152">
        <v>643957</v>
      </c>
      <c r="CK55" s="153"/>
      <c r="CL55" s="155">
        <v>326323</v>
      </c>
      <c r="CM55" s="165"/>
      <c r="CN55" s="93">
        <v>317634</v>
      </c>
      <c r="CO55" s="165"/>
      <c r="CP55" s="155">
        <v>326323</v>
      </c>
      <c r="CQ55" s="156"/>
      <c r="CR55" s="156">
        <v>303596</v>
      </c>
      <c r="CS55" s="171"/>
      <c r="CT55" s="155">
        <v>0</v>
      </c>
      <c r="CU55" s="156"/>
      <c r="CV55" s="156">
        <v>14038</v>
      </c>
      <c r="CW55" s="157"/>
      <c r="CX55" s="155">
        <v>19.153333255074131</v>
      </c>
      <c r="CY55" s="190"/>
      <c r="CZ55" s="173">
        <f t="shared" si="33"/>
        <v>8452.6</v>
      </c>
      <c r="DA55" s="174">
        <f t="shared" si="33"/>
        <v>0</v>
      </c>
      <c r="DB55" s="163" t="e">
        <f>(CZ55/#REF!)*100</f>
        <v>#REF!</v>
      </c>
      <c r="DC55" s="176" t="e">
        <f>(DA55/#REF!)*100</f>
        <v>#REF!</v>
      </c>
      <c r="DD55" s="155">
        <f t="shared" si="30"/>
        <v>151159</v>
      </c>
      <c r="DE55" s="158">
        <f t="shared" si="30"/>
        <v>0</v>
      </c>
      <c r="DF55" s="158">
        <f t="shared" si="30"/>
        <v>150821</v>
      </c>
      <c r="DG55" s="169">
        <f t="shared" si="27"/>
        <v>0</v>
      </c>
      <c r="DH55" s="155">
        <f t="shared" si="27"/>
        <v>151159</v>
      </c>
      <c r="DI55" s="156">
        <f t="shared" si="27"/>
        <v>0</v>
      </c>
      <c r="DJ55" s="156">
        <f t="shared" si="27"/>
        <v>139623</v>
      </c>
      <c r="DK55" s="156">
        <f t="shared" si="27"/>
        <v>0</v>
      </c>
      <c r="DL55" s="155">
        <f t="shared" si="27"/>
        <v>0</v>
      </c>
      <c r="DM55" s="156">
        <f t="shared" si="27"/>
        <v>0</v>
      </c>
      <c r="DN55" s="156">
        <f t="shared" si="27"/>
        <v>11198</v>
      </c>
      <c r="DO55" s="171">
        <f t="shared" si="27"/>
        <v>0</v>
      </c>
      <c r="DP55" s="155">
        <f t="shared" si="28"/>
        <v>18</v>
      </c>
      <c r="DQ55" s="161" t="e">
        <f t="shared" si="28"/>
        <v>#DIV/0!</v>
      </c>
      <c r="DR55" s="177">
        <f t="shared" si="18"/>
        <v>8452.6</v>
      </c>
      <c r="DS55" s="91">
        <f t="shared" si="2"/>
        <v>100</v>
      </c>
      <c r="DT55" s="86">
        <f t="shared" si="3"/>
        <v>301980</v>
      </c>
      <c r="DU55" s="91">
        <f t="shared" si="4"/>
        <v>100</v>
      </c>
      <c r="DV55" s="86">
        <f t="shared" si="5"/>
        <v>151159</v>
      </c>
      <c r="DW55" s="92">
        <f t="shared" si="6"/>
        <v>100</v>
      </c>
      <c r="DX55" s="93">
        <f t="shared" si="7"/>
        <v>150821</v>
      </c>
      <c r="DY55" s="91">
        <f t="shared" si="8"/>
        <v>100</v>
      </c>
      <c r="DZ55" s="86">
        <f t="shared" si="9"/>
        <v>151159</v>
      </c>
      <c r="EA55" s="92">
        <f t="shared" si="10"/>
        <v>100</v>
      </c>
      <c r="EB55" s="93">
        <f t="shared" si="11"/>
        <v>139623</v>
      </c>
      <c r="EC55" s="91">
        <f t="shared" si="12"/>
        <v>100</v>
      </c>
      <c r="ED55" s="86">
        <f t="shared" si="13"/>
        <v>0</v>
      </c>
      <c r="EE55" s="94">
        <v>0</v>
      </c>
      <c r="EF55" s="93">
        <f t="shared" si="14"/>
        <v>11198</v>
      </c>
      <c r="EG55" s="94">
        <f t="shared" si="15"/>
        <v>100</v>
      </c>
      <c r="EH55" s="178" t="e">
        <f t="shared" si="19"/>
        <v>#DIV/0!</v>
      </c>
      <c r="EI55" s="179" t="e">
        <f t="shared" si="20"/>
        <v>#DIV/0!</v>
      </c>
    </row>
    <row r="56" spans="1:139" s="139" customFormat="1" ht="15.75" customHeight="1" x14ac:dyDescent="0.25">
      <c r="A56" s="775"/>
      <c r="B56" s="97"/>
      <c r="C56" s="98" t="s">
        <v>41</v>
      </c>
      <c r="D56" s="99">
        <v>173.2</v>
      </c>
      <c r="E56" s="100"/>
      <c r="F56" s="100">
        <v>8.0222325150532647</v>
      </c>
      <c r="G56" s="100"/>
      <c r="H56" s="137">
        <v>8707</v>
      </c>
      <c r="I56" s="110"/>
      <c r="J56" s="137">
        <v>4787</v>
      </c>
      <c r="K56" s="108"/>
      <c r="L56" s="204">
        <v>3920</v>
      </c>
      <c r="M56" s="211"/>
      <c r="N56" s="199">
        <v>4787</v>
      </c>
      <c r="O56" s="108"/>
      <c r="P56" s="108">
        <v>3457</v>
      </c>
      <c r="Q56" s="110"/>
      <c r="R56" s="199">
        <v>0</v>
      </c>
      <c r="S56" s="108"/>
      <c r="T56" s="108">
        <v>463</v>
      </c>
      <c r="U56" s="110"/>
      <c r="V56" s="105">
        <v>28</v>
      </c>
      <c r="W56" s="105"/>
      <c r="X56" s="111">
        <v>171.1</v>
      </c>
      <c r="Y56" s="112"/>
      <c r="Z56" s="100">
        <v>7.8342490842490839</v>
      </c>
      <c r="AA56" s="100"/>
      <c r="AB56" s="137">
        <v>10362</v>
      </c>
      <c r="AC56" s="110"/>
      <c r="AD56" s="137">
        <v>5330</v>
      </c>
      <c r="AE56" s="108"/>
      <c r="AF56" s="204">
        <v>5032</v>
      </c>
      <c r="AG56" s="211"/>
      <c r="AH56" s="199">
        <v>5330</v>
      </c>
      <c r="AI56" s="108"/>
      <c r="AJ56" s="108">
        <v>4747</v>
      </c>
      <c r="AK56" s="110"/>
      <c r="AL56" s="199">
        <v>0</v>
      </c>
      <c r="AM56" s="108"/>
      <c r="AN56" s="108">
        <v>285</v>
      </c>
      <c r="AO56" s="110"/>
      <c r="AP56" s="105">
        <v>31.151373465809471</v>
      </c>
      <c r="AQ56" s="113"/>
      <c r="AR56" s="201">
        <v>153.69999999999999</v>
      </c>
      <c r="AS56" s="115"/>
      <c r="AT56" s="115">
        <v>6.9610507246376807</v>
      </c>
      <c r="AU56" s="116"/>
      <c r="AV56" s="204">
        <v>8910</v>
      </c>
      <c r="AW56" s="186"/>
      <c r="AX56" s="137">
        <v>4387</v>
      </c>
      <c r="AY56" s="203"/>
      <c r="AZ56" s="108">
        <v>4523</v>
      </c>
      <c r="BA56" s="203"/>
      <c r="BB56" s="137">
        <v>4387</v>
      </c>
      <c r="BC56" s="108"/>
      <c r="BD56" s="108">
        <v>4447</v>
      </c>
      <c r="BE56" s="110"/>
      <c r="BF56" s="202">
        <v>0</v>
      </c>
      <c r="BG56" s="203"/>
      <c r="BH56" s="203">
        <v>76</v>
      </c>
      <c r="BI56" s="110"/>
      <c r="BJ56" s="142">
        <v>28.542615484710478</v>
      </c>
      <c r="BK56" s="121"/>
      <c r="BL56" s="111">
        <v>144.30000000000001</v>
      </c>
      <c r="BM56" s="104"/>
      <c r="BN56" s="100">
        <v>6.5323675871435043</v>
      </c>
      <c r="BO56" s="109"/>
      <c r="BP56" s="199">
        <v>7930</v>
      </c>
      <c r="BQ56" s="199">
        <v>0</v>
      </c>
      <c r="BR56" s="137">
        <v>4241</v>
      </c>
      <c r="BS56" s="108"/>
      <c r="BT56" s="108">
        <v>3689</v>
      </c>
      <c r="BU56" s="110"/>
      <c r="BV56" s="204">
        <v>4241</v>
      </c>
      <c r="BW56" s="122"/>
      <c r="BX56" s="108">
        <v>3625</v>
      </c>
      <c r="BY56" s="110"/>
      <c r="BZ56" s="204">
        <v>0</v>
      </c>
      <c r="CA56" s="108"/>
      <c r="CB56" s="108">
        <v>64</v>
      </c>
      <c r="CC56" s="123"/>
      <c r="CD56" s="119">
        <v>29.390159390159386</v>
      </c>
      <c r="CE56" s="124"/>
      <c r="CF56" s="125">
        <v>642.29999999999995</v>
      </c>
      <c r="CG56" s="105"/>
      <c r="CH56" s="100">
        <v>7.3321917808219172</v>
      </c>
      <c r="CI56" s="141"/>
      <c r="CJ56" s="101">
        <v>35909</v>
      </c>
      <c r="CK56" s="102"/>
      <c r="CL56" s="107">
        <v>18745</v>
      </c>
      <c r="CM56" s="120"/>
      <c r="CN56" s="127">
        <v>17164</v>
      </c>
      <c r="CO56" s="194"/>
      <c r="CP56" s="107">
        <v>18745</v>
      </c>
      <c r="CQ56" s="104"/>
      <c r="CR56" s="104">
        <v>16276</v>
      </c>
      <c r="CS56" s="118"/>
      <c r="CT56" s="107">
        <v>0</v>
      </c>
      <c r="CU56" s="104"/>
      <c r="CV56" s="104">
        <v>888</v>
      </c>
      <c r="CW56" s="109"/>
      <c r="CX56" s="107">
        <v>29.184181846489182</v>
      </c>
      <c r="CY56" s="189"/>
      <c r="CZ56" s="129">
        <f t="shared" si="33"/>
        <v>344.29999999999995</v>
      </c>
      <c r="DA56" s="130">
        <f t="shared" si="33"/>
        <v>0</v>
      </c>
      <c r="DB56" s="115">
        <f>(CZ56/4343)*100</f>
        <v>7.927699746718857</v>
      </c>
      <c r="DC56" s="132">
        <f>(DA56/4343)*100</f>
        <v>0</v>
      </c>
      <c r="DD56" s="107">
        <f t="shared" si="30"/>
        <v>10117</v>
      </c>
      <c r="DE56" s="105">
        <f t="shared" si="30"/>
        <v>0</v>
      </c>
      <c r="DF56" s="105">
        <f t="shared" si="30"/>
        <v>8952</v>
      </c>
      <c r="DG56" s="119">
        <f t="shared" si="27"/>
        <v>0</v>
      </c>
      <c r="DH56" s="107">
        <f t="shared" si="27"/>
        <v>10117</v>
      </c>
      <c r="DI56" s="104">
        <f t="shared" si="27"/>
        <v>0</v>
      </c>
      <c r="DJ56" s="104">
        <f t="shared" si="27"/>
        <v>8204</v>
      </c>
      <c r="DK56" s="104">
        <f t="shared" si="27"/>
        <v>0</v>
      </c>
      <c r="DL56" s="107">
        <f t="shared" si="27"/>
        <v>0</v>
      </c>
      <c r="DM56" s="104">
        <f t="shared" si="27"/>
        <v>0</v>
      </c>
      <c r="DN56" s="104">
        <f t="shared" si="27"/>
        <v>748</v>
      </c>
      <c r="DO56" s="118">
        <f t="shared" si="27"/>
        <v>0</v>
      </c>
      <c r="DP56" s="107">
        <f t="shared" si="28"/>
        <v>29</v>
      </c>
      <c r="DQ56" s="113" t="e">
        <f t="shared" si="28"/>
        <v>#DIV/0!</v>
      </c>
      <c r="DR56" s="133">
        <f t="shared" si="18"/>
        <v>344.29999999999995</v>
      </c>
      <c r="DS56" s="134">
        <f t="shared" si="2"/>
        <v>100</v>
      </c>
      <c r="DT56" s="117">
        <f t="shared" si="3"/>
        <v>19069</v>
      </c>
      <c r="DU56" s="134">
        <f t="shared" si="4"/>
        <v>100</v>
      </c>
      <c r="DV56" s="117">
        <f t="shared" si="5"/>
        <v>10117</v>
      </c>
      <c r="DW56" s="135">
        <f t="shared" si="6"/>
        <v>100</v>
      </c>
      <c r="DX56" s="127">
        <f t="shared" si="7"/>
        <v>8952</v>
      </c>
      <c r="DY56" s="134">
        <f t="shared" si="8"/>
        <v>100</v>
      </c>
      <c r="DZ56" s="117">
        <f t="shared" si="9"/>
        <v>10117</v>
      </c>
      <c r="EA56" s="135">
        <f t="shared" si="10"/>
        <v>100</v>
      </c>
      <c r="EB56" s="127">
        <f t="shared" si="11"/>
        <v>8204</v>
      </c>
      <c r="EC56" s="134">
        <f t="shared" si="12"/>
        <v>100</v>
      </c>
      <c r="ED56" s="117">
        <f t="shared" si="13"/>
        <v>0</v>
      </c>
      <c r="EE56" s="136">
        <v>0</v>
      </c>
      <c r="EF56" s="127">
        <f t="shared" si="14"/>
        <v>748</v>
      </c>
      <c r="EG56" s="136">
        <f t="shared" si="15"/>
        <v>100</v>
      </c>
      <c r="EH56" s="137" t="e">
        <f t="shared" si="19"/>
        <v>#DIV/0!</v>
      </c>
      <c r="EI56" s="138" t="e">
        <f t="shared" si="20"/>
        <v>#DIV/0!</v>
      </c>
    </row>
    <row r="57" spans="1:139" s="1" customFormat="1" ht="15.75" customHeight="1" x14ac:dyDescent="0.25">
      <c r="A57" s="775"/>
      <c r="B57" s="191"/>
      <c r="C57" s="195" t="s">
        <v>42</v>
      </c>
      <c r="D57" s="99">
        <v>1171.3</v>
      </c>
      <c r="E57" s="100"/>
      <c r="F57" s="100">
        <v>54.251968503937007</v>
      </c>
      <c r="G57" s="100"/>
      <c r="H57" s="137">
        <v>32925</v>
      </c>
      <c r="I57" s="110"/>
      <c r="J57" s="137">
        <v>16929</v>
      </c>
      <c r="K57" s="108"/>
      <c r="L57" s="204">
        <v>15996</v>
      </c>
      <c r="M57" s="211"/>
      <c r="N57" s="107">
        <v>16929</v>
      </c>
      <c r="O57" s="104"/>
      <c r="P57" s="104">
        <v>14357</v>
      </c>
      <c r="Q57" s="109"/>
      <c r="R57" s="107">
        <v>0</v>
      </c>
      <c r="S57" s="104"/>
      <c r="T57" s="104">
        <v>1639</v>
      </c>
      <c r="U57" s="109"/>
      <c r="V57" s="105">
        <v>14</v>
      </c>
      <c r="W57" s="105"/>
      <c r="X57" s="111">
        <v>1177.9000000000001</v>
      </c>
      <c r="Y57" s="112"/>
      <c r="Z57" s="100">
        <v>53.93315018315019</v>
      </c>
      <c r="AA57" s="100"/>
      <c r="AB57" s="137">
        <v>40847</v>
      </c>
      <c r="AC57" s="110"/>
      <c r="AD57" s="137">
        <v>19889</v>
      </c>
      <c r="AE57" s="108"/>
      <c r="AF57" s="204">
        <v>20958</v>
      </c>
      <c r="AG57" s="211"/>
      <c r="AH57" s="107">
        <v>19889</v>
      </c>
      <c r="AI57" s="104"/>
      <c r="AJ57" s="104">
        <v>19895</v>
      </c>
      <c r="AK57" s="109"/>
      <c r="AL57" s="107">
        <v>0</v>
      </c>
      <c r="AM57" s="104"/>
      <c r="AN57" s="104">
        <v>1063</v>
      </c>
      <c r="AO57" s="109"/>
      <c r="AP57" s="105">
        <v>16.885134561507765</v>
      </c>
      <c r="AQ57" s="113"/>
      <c r="AR57" s="114">
        <v>1197.2</v>
      </c>
      <c r="AS57" s="115"/>
      <c r="AT57" s="115">
        <v>54.221014492753625</v>
      </c>
      <c r="AU57" s="116"/>
      <c r="AV57" s="204">
        <v>47295</v>
      </c>
      <c r="AW57" s="186"/>
      <c r="AX57" s="137">
        <v>23286</v>
      </c>
      <c r="AY57" s="203"/>
      <c r="AZ57" s="108">
        <v>24009</v>
      </c>
      <c r="BA57" s="203"/>
      <c r="BB57" s="103">
        <v>23286</v>
      </c>
      <c r="BC57" s="104"/>
      <c r="BD57" s="104">
        <v>23606</v>
      </c>
      <c r="BE57" s="109"/>
      <c r="BF57" s="119">
        <v>0</v>
      </c>
      <c r="BG57" s="118"/>
      <c r="BH57" s="118">
        <v>403</v>
      </c>
      <c r="BI57" s="109"/>
      <c r="BJ57" s="142">
        <v>19.450384229869695</v>
      </c>
      <c r="BK57" s="121"/>
      <c r="BL57" s="111">
        <v>1231.2</v>
      </c>
      <c r="BM57" s="104"/>
      <c r="BN57" s="100">
        <v>55.735626980534178</v>
      </c>
      <c r="BO57" s="109"/>
      <c r="BP57" s="199">
        <v>43580</v>
      </c>
      <c r="BQ57" s="199">
        <v>0</v>
      </c>
      <c r="BR57" s="137">
        <v>23306</v>
      </c>
      <c r="BS57" s="108"/>
      <c r="BT57" s="108">
        <v>20274</v>
      </c>
      <c r="BU57" s="110"/>
      <c r="BV57" s="105">
        <v>23306</v>
      </c>
      <c r="BW57" s="192"/>
      <c r="BX57" s="104">
        <v>19923</v>
      </c>
      <c r="BY57" s="109"/>
      <c r="BZ57" s="105">
        <v>0</v>
      </c>
      <c r="CA57" s="104"/>
      <c r="CB57" s="104">
        <v>351</v>
      </c>
      <c r="CC57" s="193"/>
      <c r="CD57" s="119">
        <v>18.929499675113711</v>
      </c>
      <c r="CE57" s="124"/>
      <c r="CF57" s="125">
        <v>4777.5999999999995</v>
      </c>
      <c r="CG57" s="105"/>
      <c r="CH57" s="100">
        <v>54.538812785388124</v>
      </c>
      <c r="CI57" s="141"/>
      <c r="CJ57" s="101">
        <v>164647</v>
      </c>
      <c r="CK57" s="102"/>
      <c r="CL57" s="107">
        <v>83410</v>
      </c>
      <c r="CM57" s="120"/>
      <c r="CN57" s="127">
        <v>81237</v>
      </c>
      <c r="CO57" s="194"/>
      <c r="CP57" s="107">
        <v>83410</v>
      </c>
      <c r="CQ57" s="104"/>
      <c r="CR57" s="104">
        <v>77781</v>
      </c>
      <c r="CS57" s="118"/>
      <c r="CT57" s="107">
        <v>0</v>
      </c>
      <c r="CU57" s="104"/>
      <c r="CV57" s="104">
        <v>3456</v>
      </c>
      <c r="CW57" s="109"/>
      <c r="CX57" s="107">
        <v>17.458556597454791</v>
      </c>
      <c r="CY57" s="189"/>
      <c r="CZ57" s="129">
        <f t="shared" si="33"/>
        <v>2349.1999999999998</v>
      </c>
      <c r="DA57" s="130">
        <f t="shared" si="33"/>
        <v>0</v>
      </c>
      <c r="DB57" s="115">
        <f t="shared" ref="DB57:DC60" si="36">(CZ57/4343)*100</f>
        <v>54.09164172231177</v>
      </c>
      <c r="DC57" s="132">
        <f t="shared" si="36"/>
        <v>0</v>
      </c>
      <c r="DD57" s="107">
        <f t="shared" si="30"/>
        <v>36818</v>
      </c>
      <c r="DE57" s="105">
        <f t="shared" si="30"/>
        <v>0</v>
      </c>
      <c r="DF57" s="105">
        <f t="shared" si="30"/>
        <v>36954</v>
      </c>
      <c r="DG57" s="119">
        <f t="shared" si="27"/>
        <v>0</v>
      </c>
      <c r="DH57" s="107">
        <f t="shared" si="27"/>
        <v>36818</v>
      </c>
      <c r="DI57" s="104">
        <f t="shared" si="27"/>
        <v>0</v>
      </c>
      <c r="DJ57" s="104">
        <f t="shared" si="27"/>
        <v>34252</v>
      </c>
      <c r="DK57" s="104">
        <f t="shared" si="27"/>
        <v>0</v>
      </c>
      <c r="DL57" s="107">
        <f t="shared" si="27"/>
        <v>0</v>
      </c>
      <c r="DM57" s="104">
        <f t="shared" si="27"/>
        <v>0</v>
      </c>
      <c r="DN57" s="104">
        <f t="shared" si="27"/>
        <v>2702</v>
      </c>
      <c r="DO57" s="118">
        <f t="shared" si="27"/>
        <v>0</v>
      </c>
      <c r="DP57" s="107">
        <f t="shared" si="28"/>
        <v>16</v>
      </c>
      <c r="DQ57" s="113" t="e">
        <f t="shared" si="28"/>
        <v>#DIV/0!</v>
      </c>
      <c r="DR57" s="133">
        <f t="shared" si="18"/>
        <v>2349.1999999999998</v>
      </c>
      <c r="DS57" s="134">
        <f t="shared" si="2"/>
        <v>100</v>
      </c>
      <c r="DT57" s="117">
        <f t="shared" si="3"/>
        <v>73772</v>
      </c>
      <c r="DU57" s="134">
        <f t="shared" si="4"/>
        <v>100</v>
      </c>
      <c r="DV57" s="117">
        <f t="shared" si="5"/>
        <v>36818</v>
      </c>
      <c r="DW57" s="135">
        <f t="shared" si="6"/>
        <v>100</v>
      </c>
      <c r="DX57" s="127">
        <f t="shared" si="7"/>
        <v>36954</v>
      </c>
      <c r="DY57" s="134">
        <f t="shared" si="8"/>
        <v>100</v>
      </c>
      <c r="DZ57" s="117">
        <f t="shared" si="9"/>
        <v>36818</v>
      </c>
      <c r="EA57" s="135">
        <f t="shared" si="10"/>
        <v>100</v>
      </c>
      <c r="EB57" s="127">
        <f t="shared" si="11"/>
        <v>34252</v>
      </c>
      <c r="EC57" s="134">
        <f t="shared" si="12"/>
        <v>100</v>
      </c>
      <c r="ED57" s="117">
        <f t="shared" si="13"/>
        <v>0</v>
      </c>
      <c r="EE57" s="136">
        <v>0</v>
      </c>
      <c r="EF57" s="127">
        <f t="shared" si="14"/>
        <v>2702</v>
      </c>
      <c r="EG57" s="136">
        <f t="shared" si="15"/>
        <v>100</v>
      </c>
      <c r="EH57" s="137" t="e">
        <f t="shared" si="19"/>
        <v>#DIV/0!</v>
      </c>
      <c r="EI57" s="138" t="e">
        <f t="shared" si="20"/>
        <v>#DIV/0!</v>
      </c>
    </row>
    <row r="58" spans="1:139" ht="15.75" customHeight="1" x14ac:dyDescent="0.25">
      <c r="A58" s="775"/>
      <c r="B58" s="187"/>
      <c r="C58" s="98" t="s">
        <v>43</v>
      </c>
      <c r="D58" s="99">
        <v>1180.4000000000001</v>
      </c>
      <c r="E58" s="100"/>
      <c r="F58" s="100">
        <v>54.673459935155165</v>
      </c>
      <c r="G58" s="100"/>
      <c r="H58" s="137">
        <v>55478</v>
      </c>
      <c r="I58" s="110"/>
      <c r="J58" s="137">
        <v>28207</v>
      </c>
      <c r="K58" s="108"/>
      <c r="L58" s="204">
        <v>27271</v>
      </c>
      <c r="M58" s="211"/>
      <c r="N58" s="107">
        <v>28207</v>
      </c>
      <c r="O58" s="140"/>
      <c r="P58" s="104">
        <v>24540</v>
      </c>
      <c r="Q58" s="109"/>
      <c r="R58" s="107">
        <v>0</v>
      </c>
      <c r="S58" s="104"/>
      <c r="T58" s="104">
        <v>2731</v>
      </c>
      <c r="U58" s="141"/>
      <c r="V58" s="105">
        <v>24</v>
      </c>
      <c r="W58" s="105"/>
      <c r="X58" s="111">
        <v>1227.7</v>
      </c>
      <c r="Y58" s="112"/>
      <c r="Z58" s="100">
        <v>56.213369963369964</v>
      </c>
      <c r="AA58" s="100"/>
      <c r="AB58" s="137">
        <v>62019</v>
      </c>
      <c r="AC58" s="110"/>
      <c r="AD58" s="137">
        <v>29871</v>
      </c>
      <c r="AE58" s="108"/>
      <c r="AF58" s="204">
        <v>32148</v>
      </c>
      <c r="AG58" s="211"/>
      <c r="AH58" s="107">
        <v>29871</v>
      </c>
      <c r="AI58" s="140"/>
      <c r="AJ58" s="104">
        <v>30552</v>
      </c>
      <c r="AK58" s="109"/>
      <c r="AL58" s="107">
        <v>0</v>
      </c>
      <c r="AM58" s="104"/>
      <c r="AN58" s="104">
        <v>1596</v>
      </c>
      <c r="AO58" s="141"/>
      <c r="AP58" s="105">
        <v>24.330862588580271</v>
      </c>
      <c r="AQ58" s="113"/>
      <c r="AR58" s="114">
        <v>1278.4000000000001</v>
      </c>
      <c r="AS58" s="115"/>
      <c r="AT58" s="115">
        <v>57.898550724637687</v>
      </c>
      <c r="AU58" s="116"/>
      <c r="AV58" s="204">
        <v>62288</v>
      </c>
      <c r="AW58" s="186"/>
      <c r="AX58" s="137">
        <v>30668</v>
      </c>
      <c r="AY58" s="203"/>
      <c r="AZ58" s="108">
        <v>31620</v>
      </c>
      <c r="BA58" s="203"/>
      <c r="BB58" s="103">
        <v>30668</v>
      </c>
      <c r="BC58" s="140"/>
      <c r="BD58" s="104">
        <v>31089</v>
      </c>
      <c r="BE58" s="109"/>
      <c r="BF58" s="119">
        <v>0</v>
      </c>
      <c r="BG58" s="118"/>
      <c r="BH58" s="118">
        <v>531</v>
      </c>
      <c r="BI58" s="141"/>
      <c r="BJ58" s="142">
        <v>23.989361702127656</v>
      </c>
      <c r="BK58" s="121"/>
      <c r="BL58" s="111">
        <v>1215</v>
      </c>
      <c r="BM58" s="104"/>
      <c r="BN58" s="100">
        <v>55.002263467632417</v>
      </c>
      <c r="BO58" s="109"/>
      <c r="BP58" s="199">
        <v>57708</v>
      </c>
      <c r="BQ58" s="199">
        <v>0</v>
      </c>
      <c r="BR58" s="137">
        <v>30861</v>
      </c>
      <c r="BS58" s="108"/>
      <c r="BT58" s="108">
        <v>26847</v>
      </c>
      <c r="BU58" s="110"/>
      <c r="BV58" s="105">
        <v>30861</v>
      </c>
      <c r="BW58" s="143"/>
      <c r="BX58" s="104">
        <v>26383</v>
      </c>
      <c r="BY58" s="109"/>
      <c r="BZ58" s="105">
        <v>0</v>
      </c>
      <c r="CA58" s="104"/>
      <c r="CB58" s="104">
        <v>464</v>
      </c>
      <c r="CC58" s="144"/>
      <c r="CD58" s="119">
        <v>25.4</v>
      </c>
      <c r="CE58" s="124"/>
      <c r="CF58" s="125">
        <v>4901.5</v>
      </c>
      <c r="CG58" s="105"/>
      <c r="CH58" s="100">
        <v>55.953196347031962</v>
      </c>
      <c r="CI58" s="109"/>
      <c r="CJ58" s="101">
        <v>237493</v>
      </c>
      <c r="CK58" s="102"/>
      <c r="CL58" s="107">
        <v>119607</v>
      </c>
      <c r="CM58" s="120"/>
      <c r="CN58" s="127">
        <v>117886</v>
      </c>
      <c r="CO58" s="194"/>
      <c r="CP58" s="107">
        <v>119607</v>
      </c>
      <c r="CQ58" s="104"/>
      <c r="CR58" s="104">
        <v>112564</v>
      </c>
      <c r="CS58" s="118"/>
      <c r="CT58" s="107">
        <v>0</v>
      </c>
      <c r="CU58" s="104"/>
      <c r="CV58" s="104">
        <v>5322</v>
      </c>
      <c r="CW58" s="109"/>
      <c r="CX58" s="107">
        <v>24.402121799449148</v>
      </c>
      <c r="CY58" s="189"/>
      <c r="CZ58" s="129">
        <f t="shared" si="33"/>
        <v>2408.1000000000004</v>
      </c>
      <c r="DA58" s="130">
        <f t="shared" si="33"/>
        <v>0</v>
      </c>
      <c r="DB58" s="115">
        <f t="shared" si="36"/>
        <v>55.447847110292436</v>
      </c>
      <c r="DC58" s="132">
        <f t="shared" si="36"/>
        <v>0</v>
      </c>
      <c r="DD58" s="107">
        <f t="shared" si="30"/>
        <v>58078</v>
      </c>
      <c r="DE58" s="105">
        <f t="shared" si="30"/>
        <v>0</v>
      </c>
      <c r="DF58" s="105">
        <f t="shared" si="30"/>
        <v>59419</v>
      </c>
      <c r="DG58" s="119">
        <f t="shared" si="27"/>
        <v>0</v>
      </c>
      <c r="DH58" s="107">
        <f t="shared" si="27"/>
        <v>58078</v>
      </c>
      <c r="DI58" s="104">
        <f t="shared" si="27"/>
        <v>0</v>
      </c>
      <c r="DJ58" s="104">
        <f t="shared" si="27"/>
        <v>55092</v>
      </c>
      <c r="DK58" s="104">
        <f t="shared" si="27"/>
        <v>0</v>
      </c>
      <c r="DL58" s="107">
        <f t="shared" si="27"/>
        <v>0</v>
      </c>
      <c r="DM58" s="104">
        <f t="shared" si="27"/>
        <v>0</v>
      </c>
      <c r="DN58" s="104">
        <f t="shared" si="27"/>
        <v>4327</v>
      </c>
      <c r="DO58" s="118">
        <f t="shared" si="27"/>
        <v>0</v>
      </c>
      <c r="DP58" s="107">
        <f t="shared" si="28"/>
        <v>24</v>
      </c>
      <c r="DQ58" s="113" t="e">
        <f t="shared" si="28"/>
        <v>#DIV/0!</v>
      </c>
      <c r="DR58" s="133">
        <f t="shared" si="18"/>
        <v>2408.1000000000004</v>
      </c>
      <c r="DS58" s="134">
        <f t="shared" si="2"/>
        <v>100</v>
      </c>
      <c r="DT58" s="117">
        <f t="shared" si="3"/>
        <v>117497</v>
      </c>
      <c r="DU58" s="134">
        <f t="shared" si="4"/>
        <v>100</v>
      </c>
      <c r="DV58" s="117">
        <f t="shared" si="5"/>
        <v>58078</v>
      </c>
      <c r="DW58" s="135">
        <f t="shared" si="6"/>
        <v>100</v>
      </c>
      <c r="DX58" s="127">
        <f t="shared" si="7"/>
        <v>59419</v>
      </c>
      <c r="DY58" s="134">
        <f t="shared" si="8"/>
        <v>100</v>
      </c>
      <c r="DZ58" s="117">
        <f t="shared" si="9"/>
        <v>58078</v>
      </c>
      <c r="EA58" s="135">
        <f t="shared" si="10"/>
        <v>100</v>
      </c>
      <c r="EB58" s="127">
        <f t="shared" si="11"/>
        <v>55092</v>
      </c>
      <c r="EC58" s="134">
        <f t="shared" si="12"/>
        <v>100</v>
      </c>
      <c r="ED58" s="117">
        <f t="shared" si="13"/>
        <v>0</v>
      </c>
      <c r="EE58" s="136">
        <v>0</v>
      </c>
      <c r="EF58" s="127">
        <f t="shared" si="14"/>
        <v>4327</v>
      </c>
      <c r="EG58" s="136">
        <f t="shared" si="15"/>
        <v>100</v>
      </c>
      <c r="EH58" s="137" t="e">
        <f t="shared" si="19"/>
        <v>#DIV/0!</v>
      </c>
      <c r="EI58" s="138" t="e">
        <f t="shared" si="20"/>
        <v>#DIV/0!</v>
      </c>
    </row>
    <row r="59" spans="1:139" ht="15.75" customHeight="1" x14ac:dyDescent="0.25">
      <c r="A59" s="775"/>
      <c r="B59" s="187"/>
      <c r="C59" s="98" t="s">
        <v>44</v>
      </c>
      <c r="D59" s="99">
        <v>678.7</v>
      </c>
      <c r="E59" s="100"/>
      <c r="F59" s="100">
        <v>31.435849930523389</v>
      </c>
      <c r="G59" s="100"/>
      <c r="H59" s="137">
        <v>26349</v>
      </c>
      <c r="I59" s="110"/>
      <c r="J59" s="137">
        <v>14498</v>
      </c>
      <c r="K59" s="108"/>
      <c r="L59" s="204">
        <v>11851</v>
      </c>
      <c r="M59" s="211"/>
      <c r="N59" s="107">
        <v>14498</v>
      </c>
      <c r="O59" s="140"/>
      <c r="P59" s="104">
        <v>10447</v>
      </c>
      <c r="Q59" s="109"/>
      <c r="R59" s="107">
        <v>0</v>
      </c>
      <c r="S59" s="104"/>
      <c r="T59" s="104">
        <v>1404</v>
      </c>
      <c r="U59" s="141"/>
      <c r="V59" s="105">
        <v>21</v>
      </c>
      <c r="W59" s="105"/>
      <c r="X59" s="111">
        <v>666.5</v>
      </c>
      <c r="Y59" s="112"/>
      <c r="Z59" s="100">
        <v>30.51739926739927</v>
      </c>
      <c r="AA59" s="100"/>
      <c r="AB59" s="137">
        <v>31776</v>
      </c>
      <c r="AC59" s="110"/>
      <c r="AD59" s="137">
        <v>16404</v>
      </c>
      <c r="AE59" s="108"/>
      <c r="AF59" s="204">
        <v>15372</v>
      </c>
      <c r="AG59" s="211"/>
      <c r="AH59" s="107">
        <v>16404</v>
      </c>
      <c r="AI59" s="140"/>
      <c r="AJ59" s="104">
        <v>14496</v>
      </c>
      <c r="AK59" s="109"/>
      <c r="AL59" s="107">
        <v>0</v>
      </c>
      <c r="AM59" s="104"/>
      <c r="AN59" s="104">
        <v>876</v>
      </c>
      <c r="AO59" s="141"/>
      <c r="AP59" s="105">
        <v>24.612153038259564</v>
      </c>
      <c r="AQ59" s="113"/>
      <c r="AR59" s="114">
        <v>696.2</v>
      </c>
      <c r="AS59" s="115"/>
      <c r="AT59" s="115">
        <v>31.530797101449277</v>
      </c>
      <c r="AU59" s="116"/>
      <c r="AV59" s="204">
        <v>36926</v>
      </c>
      <c r="AW59" s="186"/>
      <c r="AX59" s="137">
        <v>18181</v>
      </c>
      <c r="AY59" s="203"/>
      <c r="AZ59" s="108">
        <v>18745</v>
      </c>
      <c r="BA59" s="203"/>
      <c r="BB59" s="103">
        <v>18181</v>
      </c>
      <c r="BC59" s="140"/>
      <c r="BD59" s="104">
        <v>18430</v>
      </c>
      <c r="BE59" s="109"/>
      <c r="BF59" s="119">
        <v>0</v>
      </c>
      <c r="BG59" s="118"/>
      <c r="BH59" s="118">
        <v>315</v>
      </c>
      <c r="BI59" s="141"/>
      <c r="BJ59" s="142">
        <v>26.114622234989945</v>
      </c>
      <c r="BK59" s="121"/>
      <c r="BL59" s="111">
        <v>732.7</v>
      </c>
      <c r="BM59" s="104"/>
      <c r="BN59" s="100">
        <v>33.168854685378001</v>
      </c>
      <c r="BO59" s="109"/>
      <c r="BP59" s="199">
        <v>35201</v>
      </c>
      <c r="BQ59" s="199">
        <v>0</v>
      </c>
      <c r="BR59" s="137">
        <v>18825</v>
      </c>
      <c r="BS59" s="108"/>
      <c r="BT59" s="108">
        <v>16376</v>
      </c>
      <c r="BU59" s="110"/>
      <c r="BV59" s="105">
        <v>18825</v>
      </c>
      <c r="BW59" s="143"/>
      <c r="BX59" s="104">
        <v>16093</v>
      </c>
      <c r="BY59" s="109"/>
      <c r="BZ59" s="105">
        <v>0</v>
      </c>
      <c r="CA59" s="104"/>
      <c r="CB59" s="104">
        <v>283</v>
      </c>
      <c r="CC59" s="144"/>
      <c r="CD59" s="119">
        <v>25.692643646785857</v>
      </c>
      <c r="CE59" s="124"/>
      <c r="CF59" s="125">
        <v>2774.1000000000004</v>
      </c>
      <c r="CG59" s="105"/>
      <c r="CH59" s="100">
        <v>31.667808219178085</v>
      </c>
      <c r="CI59" s="141"/>
      <c r="CJ59" s="101">
        <v>130252</v>
      </c>
      <c r="CK59" s="102"/>
      <c r="CL59" s="107">
        <v>67908</v>
      </c>
      <c r="CM59" s="120"/>
      <c r="CN59" s="127">
        <v>62344</v>
      </c>
      <c r="CO59" s="194"/>
      <c r="CP59" s="107">
        <v>67908</v>
      </c>
      <c r="CQ59" s="104"/>
      <c r="CR59" s="104">
        <v>59466</v>
      </c>
      <c r="CS59" s="118"/>
      <c r="CT59" s="107">
        <v>0</v>
      </c>
      <c r="CU59" s="104"/>
      <c r="CV59" s="104">
        <v>2878</v>
      </c>
      <c r="CW59" s="109"/>
      <c r="CX59" s="107">
        <v>24.479290580728883</v>
      </c>
      <c r="CY59" s="189"/>
      <c r="CZ59" s="129">
        <f t="shared" si="33"/>
        <v>1345.2</v>
      </c>
      <c r="DA59" s="130">
        <f t="shared" si="33"/>
        <v>0</v>
      </c>
      <c r="DB59" s="115">
        <f t="shared" si="36"/>
        <v>30.973981119042136</v>
      </c>
      <c r="DC59" s="132">
        <f t="shared" si="36"/>
        <v>0</v>
      </c>
      <c r="DD59" s="107">
        <f t="shared" si="30"/>
        <v>30902</v>
      </c>
      <c r="DE59" s="105">
        <f t="shared" si="30"/>
        <v>0</v>
      </c>
      <c r="DF59" s="105">
        <f t="shared" si="30"/>
        <v>27223</v>
      </c>
      <c r="DG59" s="119">
        <f t="shared" si="27"/>
        <v>0</v>
      </c>
      <c r="DH59" s="107">
        <f t="shared" si="27"/>
        <v>30902</v>
      </c>
      <c r="DI59" s="104">
        <f t="shared" si="27"/>
        <v>0</v>
      </c>
      <c r="DJ59" s="104">
        <f t="shared" si="27"/>
        <v>24943</v>
      </c>
      <c r="DK59" s="104">
        <f t="shared" si="27"/>
        <v>0</v>
      </c>
      <c r="DL59" s="107">
        <f t="shared" si="27"/>
        <v>0</v>
      </c>
      <c r="DM59" s="104">
        <f t="shared" si="27"/>
        <v>0</v>
      </c>
      <c r="DN59" s="104">
        <f t="shared" si="27"/>
        <v>2280</v>
      </c>
      <c r="DO59" s="118">
        <f t="shared" si="27"/>
        <v>0</v>
      </c>
      <c r="DP59" s="107">
        <f t="shared" si="28"/>
        <v>23</v>
      </c>
      <c r="DQ59" s="113" t="e">
        <f t="shared" si="28"/>
        <v>#DIV/0!</v>
      </c>
      <c r="DR59" s="133">
        <f t="shared" si="18"/>
        <v>1345.2</v>
      </c>
      <c r="DS59" s="134">
        <f t="shared" si="2"/>
        <v>100</v>
      </c>
      <c r="DT59" s="117">
        <f t="shared" si="3"/>
        <v>58125</v>
      </c>
      <c r="DU59" s="134">
        <f t="shared" si="4"/>
        <v>100</v>
      </c>
      <c r="DV59" s="117">
        <f t="shared" si="5"/>
        <v>30902</v>
      </c>
      <c r="DW59" s="135">
        <f t="shared" si="6"/>
        <v>100</v>
      </c>
      <c r="DX59" s="127">
        <f t="shared" si="7"/>
        <v>27223</v>
      </c>
      <c r="DY59" s="134">
        <f t="shared" si="8"/>
        <v>100</v>
      </c>
      <c r="DZ59" s="117">
        <f t="shared" si="9"/>
        <v>30902</v>
      </c>
      <c r="EA59" s="135">
        <f t="shared" si="10"/>
        <v>100</v>
      </c>
      <c r="EB59" s="127">
        <f t="shared" si="11"/>
        <v>24943</v>
      </c>
      <c r="EC59" s="134">
        <f t="shared" si="12"/>
        <v>100</v>
      </c>
      <c r="ED59" s="117">
        <f t="shared" si="13"/>
        <v>0</v>
      </c>
      <c r="EE59" s="136">
        <v>0</v>
      </c>
      <c r="EF59" s="127">
        <f t="shared" si="14"/>
        <v>2280</v>
      </c>
      <c r="EG59" s="136">
        <f t="shared" si="15"/>
        <v>100</v>
      </c>
      <c r="EH59" s="137" t="e">
        <f t="shared" si="19"/>
        <v>#DIV/0!</v>
      </c>
      <c r="EI59" s="138" t="e">
        <f t="shared" si="20"/>
        <v>#DIV/0!</v>
      </c>
    </row>
    <row r="60" spans="1:139" ht="15.75" customHeight="1" x14ac:dyDescent="0.25">
      <c r="A60" s="775"/>
      <c r="B60" s="188"/>
      <c r="C60" s="98" t="s">
        <v>45</v>
      </c>
      <c r="D60" s="99">
        <v>973.1</v>
      </c>
      <c r="E60" s="100"/>
      <c r="F60" s="100">
        <v>45.071792496526172</v>
      </c>
      <c r="G60" s="100"/>
      <c r="H60" s="103">
        <v>15579</v>
      </c>
      <c r="I60" s="109"/>
      <c r="J60" s="137">
        <v>7520</v>
      </c>
      <c r="K60" s="108"/>
      <c r="L60" s="204">
        <v>8059</v>
      </c>
      <c r="M60" s="211"/>
      <c r="N60" s="107">
        <v>7520</v>
      </c>
      <c r="O60" s="140"/>
      <c r="P60" s="104">
        <v>7331</v>
      </c>
      <c r="Q60" s="109"/>
      <c r="R60" s="107">
        <v>0</v>
      </c>
      <c r="S60" s="104"/>
      <c r="T60" s="104">
        <v>728</v>
      </c>
      <c r="U60" s="141"/>
      <c r="V60" s="105">
        <v>8</v>
      </c>
      <c r="W60" s="105"/>
      <c r="X60" s="111">
        <v>1032.7</v>
      </c>
      <c r="Y60" s="112"/>
      <c r="Z60" s="100">
        <v>47.28479853479854</v>
      </c>
      <c r="AA60" s="100"/>
      <c r="AB60" s="103">
        <v>17938</v>
      </c>
      <c r="AC60" s="109"/>
      <c r="AD60" s="137">
        <v>7724</v>
      </c>
      <c r="AE60" s="108"/>
      <c r="AF60" s="204">
        <v>10214</v>
      </c>
      <c r="AG60" s="211"/>
      <c r="AH60" s="107">
        <v>7724</v>
      </c>
      <c r="AI60" s="140"/>
      <c r="AJ60" s="104">
        <v>9801</v>
      </c>
      <c r="AK60" s="109"/>
      <c r="AL60" s="107">
        <v>0</v>
      </c>
      <c r="AM60" s="104"/>
      <c r="AN60" s="104">
        <v>413</v>
      </c>
      <c r="AO60" s="141"/>
      <c r="AP60" s="105">
        <v>7.479422872082889</v>
      </c>
      <c r="AQ60" s="113"/>
      <c r="AR60" s="114">
        <v>994.2</v>
      </c>
      <c r="AS60" s="115"/>
      <c r="AT60" s="115">
        <v>45.027173913043477</v>
      </c>
      <c r="AU60" s="116"/>
      <c r="AV60" s="204">
        <v>22804</v>
      </c>
      <c r="AW60" s="186"/>
      <c r="AX60" s="137">
        <v>11118</v>
      </c>
      <c r="AY60" s="203"/>
      <c r="AZ60" s="108">
        <v>11686</v>
      </c>
      <c r="BA60" s="203"/>
      <c r="BB60" s="103">
        <v>11118</v>
      </c>
      <c r="BC60" s="140"/>
      <c r="BD60" s="104">
        <v>11490</v>
      </c>
      <c r="BE60" s="109"/>
      <c r="BF60" s="119">
        <v>0</v>
      </c>
      <c r="BG60" s="118"/>
      <c r="BH60" s="118">
        <v>196</v>
      </c>
      <c r="BI60" s="141"/>
      <c r="BJ60" s="142">
        <v>11.182860591430295</v>
      </c>
      <c r="BK60" s="121"/>
      <c r="BL60" s="111">
        <v>941.9</v>
      </c>
      <c r="BM60" s="104"/>
      <c r="BN60" s="100">
        <v>42.639203259393391</v>
      </c>
      <c r="BO60" s="109"/>
      <c r="BP60" s="107">
        <v>19335</v>
      </c>
      <c r="BQ60" s="107">
        <v>0</v>
      </c>
      <c r="BR60" s="137">
        <v>10291</v>
      </c>
      <c r="BS60" s="108"/>
      <c r="BT60" s="108">
        <v>9044</v>
      </c>
      <c r="BU60" s="110"/>
      <c r="BV60" s="105">
        <v>10291</v>
      </c>
      <c r="BW60" s="143"/>
      <c r="BX60" s="104">
        <v>8887</v>
      </c>
      <c r="BY60" s="109"/>
      <c r="BZ60" s="105">
        <v>0</v>
      </c>
      <c r="CA60" s="104"/>
      <c r="CB60" s="104">
        <v>157</v>
      </c>
      <c r="CC60" s="144"/>
      <c r="CD60" s="119">
        <v>10.925788300244188</v>
      </c>
      <c r="CE60" s="124"/>
      <c r="CF60" s="125">
        <v>3941.9</v>
      </c>
      <c r="CG60" s="105"/>
      <c r="CH60" s="100">
        <v>44.998858447488587</v>
      </c>
      <c r="CI60" s="109"/>
      <c r="CJ60" s="101">
        <v>75656</v>
      </c>
      <c r="CK60" s="102"/>
      <c r="CL60" s="107">
        <v>36653</v>
      </c>
      <c r="CM60" s="120"/>
      <c r="CN60" s="127">
        <v>39003</v>
      </c>
      <c r="CO60" s="194"/>
      <c r="CP60" s="107">
        <v>36653</v>
      </c>
      <c r="CQ60" s="104"/>
      <c r="CR60" s="104">
        <v>37509</v>
      </c>
      <c r="CS60" s="118"/>
      <c r="CT60" s="107">
        <v>0</v>
      </c>
      <c r="CU60" s="104"/>
      <c r="CV60" s="104">
        <v>1494</v>
      </c>
      <c r="CW60" s="109"/>
      <c r="CX60" s="107">
        <v>9.2983079225754075</v>
      </c>
      <c r="CY60" s="189"/>
      <c r="CZ60" s="129">
        <f t="shared" si="33"/>
        <v>2005.8000000000002</v>
      </c>
      <c r="DA60" s="130">
        <f t="shared" si="33"/>
        <v>0</v>
      </c>
      <c r="DB60" s="115">
        <f t="shared" si="36"/>
        <v>46.184664978125724</v>
      </c>
      <c r="DC60" s="132">
        <f t="shared" si="36"/>
        <v>0</v>
      </c>
      <c r="DD60" s="107">
        <f t="shared" si="30"/>
        <v>15244</v>
      </c>
      <c r="DE60" s="105">
        <f t="shared" si="30"/>
        <v>0</v>
      </c>
      <c r="DF60" s="105">
        <f t="shared" si="30"/>
        <v>18273</v>
      </c>
      <c r="DG60" s="119">
        <f t="shared" si="27"/>
        <v>0</v>
      </c>
      <c r="DH60" s="107">
        <f t="shared" si="27"/>
        <v>15244</v>
      </c>
      <c r="DI60" s="104">
        <f t="shared" si="27"/>
        <v>0</v>
      </c>
      <c r="DJ60" s="104">
        <f t="shared" si="27"/>
        <v>17132</v>
      </c>
      <c r="DK60" s="104">
        <f t="shared" si="27"/>
        <v>0</v>
      </c>
      <c r="DL60" s="107">
        <f t="shared" si="27"/>
        <v>0</v>
      </c>
      <c r="DM60" s="104">
        <f t="shared" si="27"/>
        <v>0</v>
      </c>
      <c r="DN60" s="104">
        <f t="shared" si="27"/>
        <v>1141</v>
      </c>
      <c r="DO60" s="118">
        <f t="shared" si="27"/>
        <v>0</v>
      </c>
      <c r="DP60" s="107">
        <f t="shared" si="28"/>
        <v>8</v>
      </c>
      <c r="DQ60" s="113" t="e">
        <f t="shared" si="28"/>
        <v>#DIV/0!</v>
      </c>
      <c r="DR60" s="133">
        <f t="shared" si="18"/>
        <v>2005.8000000000002</v>
      </c>
      <c r="DS60" s="134">
        <f t="shared" si="2"/>
        <v>100</v>
      </c>
      <c r="DT60" s="117">
        <f t="shared" si="3"/>
        <v>33517</v>
      </c>
      <c r="DU60" s="134">
        <f t="shared" si="4"/>
        <v>100</v>
      </c>
      <c r="DV60" s="117">
        <f t="shared" si="5"/>
        <v>15244</v>
      </c>
      <c r="DW60" s="135">
        <f t="shared" si="6"/>
        <v>100</v>
      </c>
      <c r="DX60" s="127">
        <f t="shared" si="7"/>
        <v>18273</v>
      </c>
      <c r="DY60" s="134">
        <f t="shared" si="8"/>
        <v>100</v>
      </c>
      <c r="DZ60" s="117">
        <f t="shared" si="9"/>
        <v>15244</v>
      </c>
      <c r="EA60" s="135">
        <f t="shared" si="10"/>
        <v>100</v>
      </c>
      <c r="EB60" s="127">
        <f t="shared" si="11"/>
        <v>17132</v>
      </c>
      <c r="EC60" s="134">
        <f t="shared" si="12"/>
        <v>100</v>
      </c>
      <c r="ED60" s="117">
        <f t="shared" si="13"/>
        <v>0</v>
      </c>
      <c r="EE60" s="136">
        <v>0</v>
      </c>
      <c r="EF60" s="127">
        <f t="shared" si="14"/>
        <v>1141</v>
      </c>
      <c r="EG60" s="136">
        <f t="shared" si="15"/>
        <v>100</v>
      </c>
      <c r="EH60" s="137" t="e">
        <f t="shared" si="19"/>
        <v>#DIV/0!</v>
      </c>
      <c r="EI60" s="138" t="e">
        <f t="shared" si="20"/>
        <v>#DIV/0!</v>
      </c>
    </row>
    <row r="61" spans="1:139" s="254" customFormat="1" ht="15.75" customHeight="1" thickBot="1" x14ac:dyDescent="0.3">
      <c r="A61" s="776"/>
      <c r="B61" s="212" t="s">
        <v>55</v>
      </c>
      <c r="C61" s="213"/>
      <c r="D61" s="214">
        <v>10665</v>
      </c>
      <c r="E61" s="215"/>
      <c r="F61" s="215">
        <v>98.078886140207288</v>
      </c>
      <c r="G61" s="215"/>
      <c r="H61" s="215">
        <v>2119370</v>
      </c>
      <c r="I61" s="215"/>
      <c r="J61" s="216">
        <v>1140309</v>
      </c>
      <c r="K61" s="217"/>
      <c r="L61" s="218">
        <v>979061</v>
      </c>
      <c r="M61" s="219"/>
      <c r="N61" s="220">
        <v>1112739</v>
      </c>
      <c r="O61" s="221"/>
      <c r="P61" s="221">
        <v>868655</v>
      </c>
      <c r="Q61" s="222"/>
      <c r="R61" s="220">
        <v>27570</v>
      </c>
      <c r="S61" s="221"/>
      <c r="T61" s="221">
        <v>110406</v>
      </c>
      <c r="U61" s="222"/>
      <c r="V61" s="223">
        <v>107</v>
      </c>
      <c r="W61" s="223"/>
      <c r="X61" s="224">
        <v>10785.1</v>
      </c>
      <c r="Y61" s="225"/>
      <c r="Z61" s="215">
        <v>98.268808484660724</v>
      </c>
      <c r="AA61" s="215"/>
      <c r="AB61" s="216">
        <v>2352278</v>
      </c>
      <c r="AC61" s="226"/>
      <c r="AD61" s="216">
        <v>1184747</v>
      </c>
      <c r="AE61" s="217"/>
      <c r="AF61" s="218">
        <v>1167531</v>
      </c>
      <c r="AG61" s="219"/>
      <c r="AH61" s="220">
        <v>1154391</v>
      </c>
      <c r="AI61" s="221"/>
      <c r="AJ61" s="221">
        <v>1104230</v>
      </c>
      <c r="AK61" s="222"/>
      <c r="AL61" s="220">
        <v>30356</v>
      </c>
      <c r="AM61" s="221"/>
      <c r="AN61" s="221">
        <v>63301</v>
      </c>
      <c r="AO61" s="222"/>
      <c r="AP61" s="218">
        <v>109.85034909272979</v>
      </c>
      <c r="AQ61" s="227"/>
      <c r="AR61" s="228">
        <v>10898.3</v>
      </c>
      <c r="AS61" s="229"/>
      <c r="AT61" s="229">
        <v>98.335258237990402</v>
      </c>
      <c r="AU61" s="230"/>
      <c r="AV61" s="231">
        <v>2245586</v>
      </c>
      <c r="AW61" s="226"/>
      <c r="AX61" s="216">
        <v>1105738</v>
      </c>
      <c r="AY61" s="232"/>
      <c r="AZ61" s="217">
        <v>1139848</v>
      </c>
      <c r="BA61" s="232"/>
      <c r="BB61" s="216">
        <v>1091335</v>
      </c>
      <c r="BC61" s="217"/>
      <c r="BD61" s="217">
        <v>1120701</v>
      </c>
      <c r="BE61" s="226"/>
      <c r="BF61" s="218">
        <v>14403</v>
      </c>
      <c r="BG61" s="218"/>
      <c r="BH61" s="218">
        <v>19147</v>
      </c>
      <c r="BI61" s="218"/>
      <c r="BJ61" s="216">
        <v>101.45967719736106</v>
      </c>
      <c r="BK61" s="233"/>
      <c r="BL61" s="224">
        <v>10898.9</v>
      </c>
      <c r="BM61" s="217"/>
      <c r="BN61" s="215">
        <v>98.340672032338404</v>
      </c>
      <c r="BO61" s="226"/>
      <c r="BP61" s="234">
        <v>2240952</v>
      </c>
      <c r="BQ61" s="234">
        <v>0</v>
      </c>
      <c r="BR61" s="216">
        <v>1198507</v>
      </c>
      <c r="BS61" s="217"/>
      <c r="BT61" s="217">
        <v>1042445</v>
      </c>
      <c r="BU61" s="226"/>
      <c r="BV61" s="218">
        <v>1185485</v>
      </c>
      <c r="BW61" s="218"/>
      <c r="BX61" s="218">
        <v>1024411</v>
      </c>
      <c r="BY61" s="226"/>
      <c r="BZ61" s="218">
        <v>13022</v>
      </c>
      <c r="CA61" s="218"/>
      <c r="CB61" s="218">
        <v>18034</v>
      </c>
      <c r="CC61" s="219"/>
      <c r="CD61" s="231">
        <v>109.96586811513089</v>
      </c>
      <c r="CE61" s="235"/>
      <c r="CF61" s="236">
        <v>43247.30000000001</v>
      </c>
      <c r="CG61" s="217"/>
      <c r="CH61" s="215">
        <v>98.136092056266719</v>
      </c>
      <c r="CI61" s="237"/>
      <c r="CJ61" s="216">
        <v>8958186</v>
      </c>
      <c r="CK61" s="226"/>
      <c r="CL61" s="234">
        <v>4629301</v>
      </c>
      <c r="CM61" s="232"/>
      <c r="CN61" s="217">
        <v>4328885</v>
      </c>
      <c r="CO61" s="232"/>
      <c r="CP61" s="234">
        <v>4543950</v>
      </c>
      <c r="CQ61" s="217"/>
      <c r="CR61" s="217">
        <v>4117997</v>
      </c>
      <c r="CS61" s="232"/>
      <c r="CT61" s="234">
        <v>85351</v>
      </c>
      <c r="CU61" s="217"/>
      <c r="CV61" s="217">
        <v>210888</v>
      </c>
      <c r="CW61" s="226"/>
      <c r="CX61" s="234">
        <v>107.04254369636946</v>
      </c>
      <c r="CY61" s="238"/>
      <c r="CZ61" s="239">
        <f t="shared" si="33"/>
        <v>21450.1</v>
      </c>
      <c r="DA61" s="240">
        <f t="shared" si="33"/>
        <v>0</v>
      </c>
      <c r="DB61" s="241" t="e">
        <f>(CZ61/#REF!)*100</f>
        <v>#REF!</v>
      </c>
      <c r="DC61" s="242" t="e">
        <f>(DA61/#REF!)*100</f>
        <v>#REF!</v>
      </c>
      <c r="DD61" s="243">
        <f t="shared" si="30"/>
        <v>2325056</v>
      </c>
      <c r="DE61" s="223">
        <f t="shared" si="30"/>
        <v>0</v>
      </c>
      <c r="DF61" s="223">
        <f t="shared" si="30"/>
        <v>2146592</v>
      </c>
      <c r="DG61" s="244">
        <f t="shared" si="27"/>
        <v>0</v>
      </c>
      <c r="DH61" s="220">
        <f t="shared" si="27"/>
        <v>2267130</v>
      </c>
      <c r="DI61" s="221">
        <f t="shared" si="27"/>
        <v>0</v>
      </c>
      <c r="DJ61" s="221">
        <f t="shared" ref="DJ61:DO61" si="37">P61+AJ61</f>
        <v>1972885</v>
      </c>
      <c r="DK61" s="221">
        <f t="shared" si="37"/>
        <v>0</v>
      </c>
      <c r="DL61" s="220">
        <f t="shared" si="37"/>
        <v>57926</v>
      </c>
      <c r="DM61" s="221">
        <f t="shared" si="37"/>
        <v>0</v>
      </c>
      <c r="DN61" s="221">
        <f t="shared" si="37"/>
        <v>173707</v>
      </c>
      <c r="DO61" s="245">
        <f t="shared" si="37"/>
        <v>0</v>
      </c>
      <c r="DP61" s="220">
        <f t="shared" si="28"/>
        <v>108</v>
      </c>
      <c r="DQ61" s="246" t="e">
        <f t="shared" si="28"/>
        <v>#DIV/0!</v>
      </c>
      <c r="DR61" s="247">
        <f t="shared" si="18"/>
        <v>21450.1</v>
      </c>
      <c r="DS61" s="248">
        <f t="shared" si="2"/>
        <v>100</v>
      </c>
      <c r="DT61" s="249">
        <f t="shared" si="3"/>
        <v>4471648</v>
      </c>
      <c r="DU61" s="248">
        <f t="shared" si="4"/>
        <v>100</v>
      </c>
      <c r="DV61" s="249">
        <f t="shared" si="5"/>
        <v>2325056</v>
      </c>
      <c r="DW61" s="250">
        <f t="shared" si="6"/>
        <v>100</v>
      </c>
      <c r="DX61" s="221">
        <f t="shared" si="7"/>
        <v>2146592</v>
      </c>
      <c r="DY61" s="248">
        <f t="shared" si="8"/>
        <v>100</v>
      </c>
      <c r="DZ61" s="249">
        <f t="shared" si="9"/>
        <v>2267130</v>
      </c>
      <c r="EA61" s="250">
        <f t="shared" si="10"/>
        <v>100</v>
      </c>
      <c r="EB61" s="221">
        <f t="shared" si="11"/>
        <v>1972885</v>
      </c>
      <c r="EC61" s="248">
        <f t="shared" si="12"/>
        <v>100</v>
      </c>
      <c r="ED61" s="249">
        <f t="shared" si="13"/>
        <v>57926</v>
      </c>
      <c r="EE61" s="251">
        <f t="shared" si="31"/>
        <v>100</v>
      </c>
      <c r="EF61" s="221">
        <f t="shared" si="14"/>
        <v>173707</v>
      </c>
      <c r="EG61" s="248">
        <f t="shared" si="15"/>
        <v>100</v>
      </c>
      <c r="EH61" s="252" t="e">
        <f t="shared" si="19"/>
        <v>#DIV/0!</v>
      </c>
      <c r="EI61" s="253" t="e">
        <f t="shared" si="20"/>
        <v>#DIV/0!</v>
      </c>
    </row>
    <row r="62" spans="1:139" s="279" customFormat="1" ht="17.25" customHeight="1" x14ac:dyDescent="0.25">
      <c r="A62" s="774" t="s">
        <v>56</v>
      </c>
      <c r="B62" s="255" t="s">
        <v>57</v>
      </c>
      <c r="C62" s="256"/>
      <c r="D62" s="257" t="s">
        <v>58</v>
      </c>
      <c r="E62" s="258"/>
      <c r="F62" s="258" t="s">
        <v>58</v>
      </c>
      <c r="G62" s="258"/>
      <c r="H62" s="259" t="s">
        <v>58</v>
      </c>
      <c r="I62" s="260"/>
      <c r="J62" s="259" t="s">
        <v>58</v>
      </c>
      <c r="K62" s="261"/>
      <c r="L62" s="262" t="s">
        <v>58</v>
      </c>
      <c r="M62" s="263"/>
      <c r="N62" s="264" t="s">
        <v>58</v>
      </c>
      <c r="O62" s="262"/>
      <c r="P62" s="262" t="s">
        <v>58</v>
      </c>
      <c r="Q62" s="263"/>
      <c r="R62" s="262" t="s">
        <v>58</v>
      </c>
      <c r="S62" s="262"/>
      <c r="T62" s="262" t="s">
        <v>58</v>
      </c>
      <c r="U62" s="263"/>
      <c r="V62" s="264" t="s">
        <v>58</v>
      </c>
      <c r="W62" s="265"/>
      <c r="X62" s="257" t="s">
        <v>58</v>
      </c>
      <c r="Y62" s="266"/>
      <c r="Z62" s="258" t="s">
        <v>58</v>
      </c>
      <c r="AA62" s="258"/>
      <c r="AB62" s="259" t="s">
        <v>58</v>
      </c>
      <c r="AC62" s="260"/>
      <c r="AD62" s="259" t="s">
        <v>58</v>
      </c>
      <c r="AE62" s="261"/>
      <c r="AF62" s="262" t="s">
        <v>58</v>
      </c>
      <c r="AG62" s="263"/>
      <c r="AH62" s="264" t="s">
        <v>58</v>
      </c>
      <c r="AI62" s="262"/>
      <c r="AJ62" s="262" t="s">
        <v>58</v>
      </c>
      <c r="AK62" s="263"/>
      <c r="AL62" s="262" t="s">
        <v>58</v>
      </c>
      <c r="AM62" s="262"/>
      <c r="AN62" s="262" t="s">
        <v>58</v>
      </c>
      <c r="AO62" s="263"/>
      <c r="AP62" s="265" t="s">
        <v>58</v>
      </c>
      <c r="AQ62" s="267"/>
      <c r="AR62" s="268" t="s">
        <v>58</v>
      </c>
      <c r="AS62" s="266"/>
      <c r="AT62" s="258" t="s">
        <v>58</v>
      </c>
      <c r="AU62" s="258"/>
      <c r="AV62" s="259" t="s">
        <v>58</v>
      </c>
      <c r="AW62" s="260"/>
      <c r="AX62" s="259" t="s">
        <v>58</v>
      </c>
      <c r="AY62" s="269"/>
      <c r="AZ62" s="261" t="s">
        <v>58</v>
      </c>
      <c r="BA62" s="263"/>
      <c r="BB62" s="264" t="s">
        <v>58</v>
      </c>
      <c r="BC62" s="262"/>
      <c r="BD62" s="262" t="s">
        <v>58</v>
      </c>
      <c r="BE62" s="263"/>
      <c r="BF62" s="262" t="s">
        <v>58</v>
      </c>
      <c r="BG62" s="262"/>
      <c r="BH62" s="262" t="s">
        <v>58</v>
      </c>
      <c r="BI62" s="263"/>
      <c r="BJ62" s="265" t="s">
        <v>58</v>
      </c>
      <c r="BK62" s="267"/>
      <c r="BL62" s="257" t="s">
        <v>58</v>
      </c>
      <c r="BM62" s="266"/>
      <c r="BN62" s="258" t="s">
        <v>58</v>
      </c>
      <c r="BO62" s="258"/>
      <c r="BP62" s="259" t="s">
        <v>58</v>
      </c>
      <c r="BQ62" s="260" t="s">
        <v>58</v>
      </c>
      <c r="BR62" s="259" t="s">
        <v>58</v>
      </c>
      <c r="BS62" s="261"/>
      <c r="BT62" s="262" t="s">
        <v>58</v>
      </c>
      <c r="BU62" s="263"/>
      <c r="BV62" s="264" t="s">
        <v>58</v>
      </c>
      <c r="BW62" s="262"/>
      <c r="BX62" s="262" t="s">
        <v>58</v>
      </c>
      <c r="BY62" s="263"/>
      <c r="BZ62" s="262" t="s">
        <v>58</v>
      </c>
      <c r="CA62" s="262"/>
      <c r="CB62" s="262" t="s">
        <v>58</v>
      </c>
      <c r="CC62" s="263"/>
      <c r="CD62" s="265" t="s">
        <v>58</v>
      </c>
      <c r="CE62" s="267"/>
      <c r="CF62" s="257" t="s">
        <v>58</v>
      </c>
      <c r="CG62" s="266"/>
      <c r="CH62" s="258" t="s">
        <v>58</v>
      </c>
      <c r="CI62" s="258"/>
      <c r="CJ62" s="259" t="s">
        <v>58</v>
      </c>
      <c r="CK62" s="260"/>
      <c r="CL62" s="259" t="s">
        <v>58</v>
      </c>
      <c r="CM62" s="261"/>
      <c r="CN62" s="262" t="s">
        <v>58</v>
      </c>
      <c r="CO62" s="263"/>
      <c r="CP62" s="264" t="s">
        <v>58</v>
      </c>
      <c r="CQ62" s="262"/>
      <c r="CR62" s="262" t="s">
        <v>58</v>
      </c>
      <c r="CS62" s="263"/>
      <c r="CT62" s="262" t="s">
        <v>58</v>
      </c>
      <c r="CU62" s="262"/>
      <c r="CV62" s="262" t="s">
        <v>58</v>
      </c>
      <c r="CW62" s="263"/>
      <c r="CX62" s="259" t="s">
        <v>58</v>
      </c>
      <c r="CY62" s="267"/>
      <c r="CZ62" s="270" t="s">
        <v>58</v>
      </c>
      <c r="DA62" s="269" t="s">
        <v>58</v>
      </c>
      <c r="DB62" s="261" t="s">
        <v>58</v>
      </c>
      <c r="DC62" s="269" t="s">
        <v>58</v>
      </c>
      <c r="DD62" s="264" t="s">
        <v>58</v>
      </c>
      <c r="DE62" s="261" t="s">
        <v>58</v>
      </c>
      <c r="DF62" s="261" t="s">
        <v>58</v>
      </c>
      <c r="DG62" s="261" t="s">
        <v>58</v>
      </c>
      <c r="DH62" s="271" t="s">
        <v>58</v>
      </c>
      <c r="DI62" s="271" t="s">
        <v>58</v>
      </c>
      <c r="DJ62" s="271" t="s">
        <v>58</v>
      </c>
      <c r="DK62" s="271" t="s">
        <v>58</v>
      </c>
      <c r="DL62" s="271" t="s">
        <v>58</v>
      </c>
      <c r="DM62" s="271" t="s">
        <v>58</v>
      </c>
      <c r="DN62" s="271" t="s">
        <v>58</v>
      </c>
      <c r="DO62" s="272" t="s">
        <v>58</v>
      </c>
      <c r="DP62" s="273" t="s">
        <v>58</v>
      </c>
      <c r="DQ62" s="274" t="s">
        <v>58</v>
      </c>
      <c r="DR62" s="275" t="s">
        <v>58</v>
      </c>
      <c r="DS62" s="258" t="s">
        <v>58</v>
      </c>
      <c r="DT62" s="258" t="s">
        <v>58</v>
      </c>
      <c r="DU62" s="258" t="s">
        <v>58</v>
      </c>
      <c r="DV62" s="258" t="s">
        <v>58</v>
      </c>
      <c r="DW62" s="258" t="s">
        <v>58</v>
      </c>
      <c r="DX62" s="258" t="s">
        <v>58</v>
      </c>
      <c r="DY62" s="258" t="s">
        <v>58</v>
      </c>
      <c r="DZ62" s="258" t="s">
        <v>58</v>
      </c>
      <c r="EA62" s="258" t="s">
        <v>58</v>
      </c>
      <c r="EB62" s="258" t="s">
        <v>58</v>
      </c>
      <c r="EC62" s="258" t="s">
        <v>58</v>
      </c>
      <c r="ED62" s="258" t="s">
        <v>58</v>
      </c>
      <c r="EE62" s="276" t="s">
        <v>58</v>
      </c>
      <c r="EF62" s="258" t="s">
        <v>58</v>
      </c>
      <c r="EG62" s="277" t="s">
        <v>58</v>
      </c>
      <c r="EH62" s="277" t="s">
        <v>58</v>
      </c>
      <c r="EI62" s="278" t="s">
        <v>58</v>
      </c>
    </row>
    <row r="63" spans="1:139" s="329" customFormat="1" ht="15.75" customHeight="1" thickBot="1" x14ac:dyDescent="0.3">
      <c r="A63" s="775"/>
      <c r="B63" s="280" t="s">
        <v>59</v>
      </c>
      <c r="C63" s="281" t="s">
        <v>60</v>
      </c>
      <c r="D63" s="282">
        <v>68.8</v>
      </c>
      <c r="E63" s="283"/>
      <c r="F63" s="283">
        <v>3.1866604909680407</v>
      </c>
      <c r="G63" s="283"/>
      <c r="H63" s="284">
        <v>86.039833256137101</v>
      </c>
      <c r="I63" s="285"/>
      <c r="J63" s="286">
        <v>86.039833256137101</v>
      </c>
      <c r="K63" s="287"/>
      <c r="L63" s="287">
        <v>0</v>
      </c>
      <c r="M63" s="288"/>
      <c r="N63" s="289">
        <v>86.039833256137101</v>
      </c>
      <c r="O63" s="290"/>
      <c r="P63" s="291">
        <v>0</v>
      </c>
      <c r="Q63" s="285"/>
      <c r="R63" s="292">
        <v>0</v>
      </c>
      <c r="S63" s="291"/>
      <c r="T63" s="291">
        <v>0</v>
      </c>
      <c r="U63" s="285"/>
      <c r="V63" s="293">
        <v>1</v>
      </c>
      <c r="W63" s="293"/>
      <c r="X63" s="294">
        <v>43.2</v>
      </c>
      <c r="Y63" s="295"/>
      <c r="Z63" s="283">
        <v>1.9780219780219783</v>
      </c>
      <c r="AA63" s="283"/>
      <c r="AB63" s="284">
        <v>53.406593406593409</v>
      </c>
      <c r="AC63" s="285"/>
      <c r="AD63" s="286">
        <v>53.406593406593409</v>
      </c>
      <c r="AE63" s="287"/>
      <c r="AF63" s="287">
        <v>0</v>
      </c>
      <c r="AG63" s="288"/>
      <c r="AH63" s="293">
        <v>53.406593406593409</v>
      </c>
      <c r="AI63" s="290"/>
      <c r="AJ63" s="290">
        <v>0</v>
      </c>
      <c r="AK63" s="296"/>
      <c r="AL63" s="293">
        <v>0</v>
      </c>
      <c r="AM63" s="290"/>
      <c r="AN63" s="290">
        <v>0</v>
      </c>
      <c r="AO63" s="296"/>
      <c r="AP63" s="293">
        <v>1.2362637362637363</v>
      </c>
      <c r="AQ63" s="297"/>
      <c r="AR63" s="298">
        <v>30</v>
      </c>
      <c r="AS63" s="299"/>
      <c r="AT63" s="299">
        <v>1.3586956521739131</v>
      </c>
      <c r="AU63" s="300"/>
      <c r="AV63" s="301">
        <v>37</v>
      </c>
      <c r="AW63" s="302"/>
      <c r="AX63" s="286">
        <v>37</v>
      </c>
      <c r="AY63" s="303"/>
      <c r="AZ63" s="287">
        <v>0</v>
      </c>
      <c r="BA63" s="288"/>
      <c r="BB63" s="284">
        <v>37</v>
      </c>
      <c r="BC63" s="291"/>
      <c r="BD63" s="304">
        <v>0</v>
      </c>
      <c r="BE63" s="285"/>
      <c r="BF63" s="305">
        <v>0</v>
      </c>
      <c r="BG63" s="306"/>
      <c r="BH63" s="306">
        <v>0</v>
      </c>
      <c r="BI63" s="285"/>
      <c r="BJ63" s="307">
        <v>1.2333333333333334</v>
      </c>
      <c r="BK63" s="308"/>
      <c r="BL63" s="294">
        <v>80</v>
      </c>
      <c r="BM63" s="309"/>
      <c r="BN63" s="283">
        <v>3.6215482118605702</v>
      </c>
      <c r="BO63" s="310"/>
      <c r="BP63" s="284">
        <v>98</v>
      </c>
      <c r="BQ63" s="288">
        <v>0</v>
      </c>
      <c r="BR63" s="286">
        <v>98</v>
      </c>
      <c r="BS63" s="287"/>
      <c r="BT63" s="287">
        <v>0</v>
      </c>
      <c r="BU63" s="288"/>
      <c r="BV63" s="292">
        <v>98</v>
      </c>
      <c r="BW63" s="304"/>
      <c r="BX63" s="291">
        <v>0</v>
      </c>
      <c r="BY63" s="285"/>
      <c r="BZ63" s="292">
        <v>0</v>
      </c>
      <c r="CA63" s="291"/>
      <c r="CB63" s="291">
        <v>0</v>
      </c>
      <c r="CC63" s="311"/>
      <c r="CD63" s="307">
        <v>1.2250000000000001</v>
      </c>
      <c r="CE63" s="312"/>
      <c r="CF63" s="313">
        <v>222</v>
      </c>
      <c r="CG63" s="293"/>
      <c r="CH63" s="283">
        <v>2.5342465753424657</v>
      </c>
      <c r="CI63" s="285"/>
      <c r="CJ63" s="314">
        <v>274.44642666273052</v>
      </c>
      <c r="CK63" s="296"/>
      <c r="CL63" s="301">
        <v>274.44642666273052</v>
      </c>
      <c r="CM63" s="315"/>
      <c r="CN63" s="316">
        <v>0</v>
      </c>
      <c r="CO63" s="317"/>
      <c r="CP63" s="301">
        <v>274.44642666273052</v>
      </c>
      <c r="CQ63" s="316"/>
      <c r="CR63" s="316">
        <v>0</v>
      </c>
      <c r="CS63" s="317"/>
      <c r="CT63" s="301">
        <v>0</v>
      </c>
      <c r="CU63" s="316"/>
      <c r="CV63" s="316">
        <v>0</v>
      </c>
      <c r="CW63" s="315"/>
      <c r="CX63" s="301">
        <v>1.2362451651474347</v>
      </c>
      <c r="CY63" s="318"/>
      <c r="CZ63" s="319">
        <f>D63+X63</f>
        <v>112</v>
      </c>
      <c r="DA63" s="320">
        <f>E63+Y63</f>
        <v>0</v>
      </c>
      <c r="DB63" s="321">
        <f>(CZ63/4343)*100</f>
        <v>2.5788625374165322</v>
      </c>
      <c r="DC63" s="322">
        <f>(DA63/4343)*100</f>
        <v>0</v>
      </c>
      <c r="DD63" s="301">
        <f t="shared" ref="DD63:DO64" si="38">J63+AD63</f>
        <v>139.44642666273052</v>
      </c>
      <c r="DE63" s="323">
        <f t="shared" si="38"/>
        <v>0</v>
      </c>
      <c r="DF63" s="323">
        <f t="shared" si="38"/>
        <v>0</v>
      </c>
      <c r="DG63" s="324">
        <f t="shared" si="38"/>
        <v>0</v>
      </c>
      <c r="DH63" s="301">
        <f t="shared" si="38"/>
        <v>139.44642666273052</v>
      </c>
      <c r="DI63" s="316">
        <f t="shared" si="38"/>
        <v>0</v>
      </c>
      <c r="DJ63" s="316">
        <f t="shared" si="38"/>
        <v>0</v>
      </c>
      <c r="DK63" s="316">
        <f t="shared" si="38"/>
        <v>0</v>
      </c>
      <c r="DL63" s="301">
        <f t="shared" si="38"/>
        <v>0</v>
      </c>
      <c r="DM63" s="316">
        <f t="shared" si="38"/>
        <v>0</v>
      </c>
      <c r="DN63" s="316">
        <f t="shared" si="38"/>
        <v>0</v>
      </c>
      <c r="DO63" s="315">
        <f t="shared" si="38"/>
        <v>0</v>
      </c>
      <c r="DP63" s="107">
        <f t="shared" si="22"/>
        <v>1.2450573809172367</v>
      </c>
      <c r="DQ63" s="113" t="e">
        <f t="shared" si="22"/>
        <v>#DIV/0!</v>
      </c>
      <c r="DR63" s="325">
        <f t="shared" si="18"/>
        <v>112</v>
      </c>
      <c r="DS63" s="326">
        <f>ABS((DR63/CZ63)*100)</f>
        <v>100</v>
      </c>
      <c r="DT63" s="323">
        <f>(DD63+DF63)-(DE63+DG63)</f>
        <v>139.44642666273052</v>
      </c>
      <c r="DU63" s="326">
        <f>ABS((DT63/(DD63+DF63)*100))</f>
        <v>100</v>
      </c>
      <c r="DV63" s="323">
        <f>DD63-DE63</f>
        <v>139.44642666273052</v>
      </c>
      <c r="DW63" s="321">
        <f>ABS((DV63/DD63)*100)</f>
        <v>100</v>
      </c>
      <c r="DX63" s="316">
        <f>DF63-DG63</f>
        <v>0</v>
      </c>
      <c r="DY63" s="326">
        <v>0</v>
      </c>
      <c r="DZ63" s="323">
        <f>DH63-DI63</f>
        <v>139.44642666273052</v>
      </c>
      <c r="EA63" s="321">
        <f>ABS((DZ63/DH63)*100)</f>
        <v>100</v>
      </c>
      <c r="EB63" s="316">
        <f>DJ63-DK63</f>
        <v>0</v>
      </c>
      <c r="EC63" s="326">
        <v>0</v>
      </c>
      <c r="ED63" s="323">
        <f>DL63-DM63</f>
        <v>0</v>
      </c>
      <c r="EE63" s="322">
        <v>0</v>
      </c>
      <c r="EF63" s="316">
        <f>DN63-DO63</f>
        <v>0</v>
      </c>
      <c r="EG63" s="326">
        <v>0</v>
      </c>
      <c r="EH63" s="327" t="e">
        <f>DP63-DQ63</f>
        <v>#DIV/0!</v>
      </c>
      <c r="EI63" s="328" t="e">
        <f t="shared" si="20"/>
        <v>#DIV/0!</v>
      </c>
    </row>
    <row r="64" spans="1:139" s="351" customFormat="1" ht="15.75" customHeight="1" thickBot="1" x14ac:dyDescent="0.3">
      <c r="A64" s="776"/>
      <c r="B64" s="330" t="s">
        <v>61</v>
      </c>
      <c r="C64" s="331"/>
      <c r="D64" s="332">
        <v>10733.8</v>
      </c>
      <c r="E64" s="333"/>
      <c r="F64" s="334">
        <v>98.711593816386028</v>
      </c>
      <c r="G64" s="334"/>
      <c r="H64" s="335">
        <v>2119456.039833256</v>
      </c>
      <c r="I64" s="336"/>
      <c r="J64" s="335">
        <v>1140395.039833256</v>
      </c>
      <c r="K64" s="337"/>
      <c r="L64" s="337">
        <v>979061</v>
      </c>
      <c r="M64" s="336"/>
      <c r="N64" s="335">
        <v>1112825.039833256</v>
      </c>
      <c r="O64" s="336"/>
      <c r="P64" s="336">
        <v>868655</v>
      </c>
      <c r="Q64" s="336"/>
      <c r="R64" s="335">
        <v>27570</v>
      </c>
      <c r="S64" s="336"/>
      <c r="T64" s="336">
        <v>110406</v>
      </c>
      <c r="U64" s="336"/>
      <c r="V64" s="338">
        <v>106</v>
      </c>
      <c r="W64" s="339"/>
      <c r="X64" s="340">
        <v>10828.300000000001</v>
      </c>
      <c r="Y64" s="337"/>
      <c r="Z64" s="333">
        <v>98.66242676604314</v>
      </c>
      <c r="AA64" s="337"/>
      <c r="AB64" s="335">
        <v>2352331.4065934066</v>
      </c>
      <c r="AC64" s="341"/>
      <c r="AD64" s="335">
        <v>1184800.4065934066</v>
      </c>
      <c r="AE64" s="337"/>
      <c r="AF64" s="337">
        <v>1167531</v>
      </c>
      <c r="AG64" s="336"/>
      <c r="AH64" s="335">
        <v>1154444.4065934066</v>
      </c>
      <c r="AI64" s="336"/>
      <c r="AJ64" s="336">
        <v>1104230</v>
      </c>
      <c r="AK64" s="336"/>
      <c r="AL64" s="335">
        <v>30356</v>
      </c>
      <c r="AM64" s="336"/>
      <c r="AN64" s="336">
        <v>63301</v>
      </c>
      <c r="AO64" s="336"/>
      <c r="AP64" s="338">
        <v>109.41702821249933</v>
      </c>
      <c r="AQ64" s="339"/>
      <c r="AR64" s="342">
        <v>10928.3</v>
      </c>
      <c r="AS64" s="343"/>
      <c r="AT64" s="344">
        <v>98.605947955390334</v>
      </c>
      <c r="AU64" s="345"/>
      <c r="AV64" s="335">
        <v>2245623</v>
      </c>
      <c r="AW64" s="341"/>
      <c r="AX64" s="335">
        <v>1105775</v>
      </c>
      <c r="AY64" s="345"/>
      <c r="AZ64" s="343">
        <v>1139848</v>
      </c>
      <c r="BA64" s="341"/>
      <c r="BB64" s="346">
        <v>1091372</v>
      </c>
      <c r="BC64" s="343"/>
      <c r="BD64" s="343">
        <v>1120701</v>
      </c>
      <c r="BE64" s="341"/>
      <c r="BF64" s="346">
        <v>14403</v>
      </c>
      <c r="BG64" s="343"/>
      <c r="BH64" s="343">
        <v>19147</v>
      </c>
      <c r="BI64" s="341"/>
      <c r="BJ64" s="346">
        <v>101.18453922385001</v>
      </c>
      <c r="BK64" s="339"/>
      <c r="BL64" s="347">
        <v>10978.9</v>
      </c>
      <c r="BM64" s="337"/>
      <c r="BN64" s="333">
        <v>98.581292819366254</v>
      </c>
      <c r="BO64" s="336"/>
      <c r="BP64" s="335">
        <v>2241050</v>
      </c>
      <c r="BQ64" s="341">
        <v>0</v>
      </c>
      <c r="BR64" s="335">
        <v>1198605</v>
      </c>
      <c r="BS64" s="337"/>
      <c r="BT64" s="337">
        <v>1042445</v>
      </c>
      <c r="BU64" s="336"/>
      <c r="BV64" s="335">
        <v>1185583</v>
      </c>
      <c r="BW64" s="343"/>
      <c r="BX64" s="343">
        <v>1024411</v>
      </c>
      <c r="BY64" s="341"/>
      <c r="BZ64" s="348">
        <v>13022</v>
      </c>
      <c r="CA64" s="337"/>
      <c r="CB64" s="337">
        <v>18034</v>
      </c>
      <c r="CC64" s="349"/>
      <c r="CD64" s="346">
        <v>109.17350554244962</v>
      </c>
      <c r="CE64" s="337"/>
      <c r="CF64" s="350">
        <v>43469.30000000001</v>
      </c>
      <c r="CG64" s="337"/>
      <c r="CH64" s="333">
        <v>98.639850959978432</v>
      </c>
      <c r="CI64" s="349"/>
      <c r="CJ64" s="351">
        <v>8958460.4464266635</v>
      </c>
      <c r="CK64" s="349"/>
      <c r="CL64" s="352">
        <v>4629575.4464266626</v>
      </c>
      <c r="CM64" s="336"/>
      <c r="CN64" s="337">
        <v>4328885</v>
      </c>
      <c r="CO64" s="349"/>
      <c r="CP64" s="348">
        <v>4544224.4464266626</v>
      </c>
      <c r="CQ64" s="337"/>
      <c r="CR64" s="337">
        <v>4117997</v>
      </c>
      <c r="CS64" s="336"/>
      <c r="CT64" s="352">
        <v>85351</v>
      </c>
      <c r="CU64" s="337"/>
      <c r="CV64" s="337">
        <v>210888</v>
      </c>
      <c r="CW64" s="349"/>
      <c r="CX64" s="352">
        <v>106.50218536821761</v>
      </c>
      <c r="CY64" s="235"/>
      <c r="CZ64" s="353">
        <f>D64+X64</f>
        <v>21562.1</v>
      </c>
      <c r="DA64" s="354">
        <f>E64+Y64</f>
        <v>0</v>
      </c>
      <c r="DB64" s="334" t="e">
        <f>(CZ64/#REF!)*100</f>
        <v>#REF!</v>
      </c>
      <c r="DC64" s="355" t="e">
        <f>(DA64/#REF!)*100</f>
        <v>#REF!</v>
      </c>
      <c r="DD64" s="356">
        <f t="shared" si="38"/>
        <v>2325195.4464266626</v>
      </c>
      <c r="DE64" s="357">
        <f t="shared" si="38"/>
        <v>0</v>
      </c>
      <c r="DF64" s="357">
        <f t="shared" si="38"/>
        <v>2146592</v>
      </c>
      <c r="DG64" s="358">
        <f t="shared" si="38"/>
        <v>0</v>
      </c>
      <c r="DH64" s="335">
        <f t="shared" si="38"/>
        <v>2267269.4464266626</v>
      </c>
      <c r="DI64" s="343">
        <f t="shared" si="38"/>
        <v>0</v>
      </c>
      <c r="DJ64" s="343">
        <f t="shared" si="38"/>
        <v>1972885</v>
      </c>
      <c r="DK64" s="343">
        <f t="shared" si="38"/>
        <v>0</v>
      </c>
      <c r="DL64" s="335">
        <f t="shared" si="38"/>
        <v>57926</v>
      </c>
      <c r="DM64" s="343">
        <f t="shared" si="38"/>
        <v>0</v>
      </c>
      <c r="DN64" s="343">
        <f t="shared" si="38"/>
        <v>173707</v>
      </c>
      <c r="DO64" s="345">
        <f t="shared" si="38"/>
        <v>0</v>
      </c>
      <c r="DP64" s="335">
        <f>DD64/CZ64</f>
        <v>107.83715159593281</v>
      </c>
      <c r="DQ64" s="359" t="e">
        <f>DE64/DA64</f>
        <v>#DIV/0!</v>
      </c>
      <c r="DR64" s="360">
        <f t="shared" si="18"/>
        <v>21562.1</v>
      </c>
      <c r="DS64" s="361">
        <f>ABS((DR64/CZ64)*100)</f>
        <v>100</v>
      </c>
      <c r="DT64" s="346">
        <f>(DD64+DF64)-(DE64+DG64)</f>
        <v>4471787.4464266626</v>
      </c>
      <c r="DU64" s="361">
        <f>ABS((DT64/(DD64+DF64)*100))</f>
        <v>100</v>
      </c>
      <c r="DV64" s="346">
        <f>DD64-DE64</f>
        <v>2325195.4464266626</v>
      </c>
      <c r="DW64" s="362">
        <f>ABS((DV64/DD64)*100)</f>
        <v>100</v>
      </c>
      <c r="DX64" s="343">
        <f>DF64-DG64</f>
        <v>2146592</v>
      </c>
      <c r="DY64" s="361">
        <f>ABS((DX64/DF64)*100)</f>
        <v>100</v>
      </c>
      <c r="DZ64" s="346">
        <f>DH64-DI64</f>
        <v>2267269.4464266626</v>
      </c>
      <c r="EA64" s="362">
        <f>ABS((DZ64/DH64)*100)</f>
        <v>100</v>
      </c>
      <c r="EB64" s="343">
        <f>DJ64-DK64</f>
        <v>1972885</v>
      </c>
      <c r="EC64" s="361">
        <f>ABS((EB64/DJ64)*100)</f>
        <v>100</v>
      </c>
      <c r="ED64" s="346">
        <f>DL64-DM64</f>
        <v>57926</v>
      </c>
      <c r="EE64" s="363">
        <f>ABS((ED64/DL64)*100)</f>
        <v>100</v>
      </c>
      <c r="EF64" s="343">
        <f>DN64-DO64</f>
        <v>173707</v>
      </c>
      <c r="EG64" s="361">
        <f>ABS((EF64/DN64)*100)</f>
        <v>100</v>
      </c>
      <c r="EH64" s="364" t="e">
        <f t="shared" si="19"/>
        <v>#DIV/0!</v>
      </c>
      <c r="EI64" s="365" t="e">
        <f t="shared" si="20"/>
        <v>#DIV/0!</v>
      </c>
    </row>
    <row r="65" spans="1:139" s="393" customFormat="1" ht="15.75" customHeight="1" x14ac:dyDescent="0.25">
      <c r="A65" s="366" t="s">
        <v>62</v>
      </c>
      <c r="B65" s="367" t="s">
        <v>63</v>
      </c>
      <c r="C65" s="368"/>
      <c r="D65" s="369" t="s">
        <v>58</v>
      </c>
      <c r="E65" s="370"/>
      <c r="F65" s="371" t="s">
        <v>58</v>
      </c>
      <c r="G65" s="372"/>
      <c r="H65" s="373" t="s">
        <v>58</v>
      </c>
      <c r="I65" s="374"/>
      <c r="J65" s="373" t="s">
        <v>58</v>
      </c>
      <c r="K65" s="375"/>
      <c r="L65" s="376" t="s">
        <v>58</v>
      </c>
      <c r="M65" s="377"/>
      <c r="N65" s="378" t="s">
        <v>58</v>
      </c>
      <c r="O65" s="376"/>
      <c r="P65" s="376" t="s">
        <v>58</v>
      </c>
      <c r="Q65" s="377"/>
      <c r="R65" s="376" t="s">
        <v>58</v>
      </c>
      <c r="S65" s="376"/>
      <c r="T65" s="376" t="s">
        <v>58</v>
      </c>
      <c r="U65" s="377"/>
      <c r="V65" s="376" t="s">
        <v>58</v>
      </c>
      <c r="W65" s="376"/>
      <c r="X65" s="369" t="s">
        <v>58</v>
      </c>
      <c r="Y65" s="379"/>
      <c r="Z65" s="371" t="s">
        <v>58</v>
      </c>
      <c r="AA65" s="380"/>
      <c r="AB65" s="373" t="s">
        <v>58</v>
      </c>
      <c r="AC65" s="374"/>
      <c r="AD65" s="373" t="s">
        <v>58</v>
      </c>
      <c r="AE65" s="375"/>
      <c r="AF65" s="376" t="s">
        <v>58</v>
      </c>
      <c r="AG65" s="377"/>
      <c r="AH65" s="378" t="s">
        <v>58</v>
      </c>
      <c r="AI65" s="376"/>
      <c r="AJ65" s="376" t="s">
        <v>58</v>
      </c>
      <c r="AK65" s="377"/>
      <c r="AL65" s="376" t="s">
        <v>58</v>
      </c>
      <c r="AM65" s="376"/>
      <c r="AN65" s="376" t="s">
        <v>58</v>
      </c>
      <c r="AO65" s="377"/>
      <c r="AP65" s="376" t="s">
        <v>58</v>
      </c>
      <c r="AQ65" s="381"/>
      <c r="AR65" s="382" t="s">
        <v>58</v>
      </c>
      <c r="AS65" s="383"/>
      <c r="AT65" s="371" t="s">
        <v>58</v>
      </c>
      <c r="AU65" s="384"/>
      <c r="AV65" s="373" t="s">
        <v>58</v>
      </c>
      <c r="AW65" s="374"/>
      <c r="AX65" s="373" t="s">
        <v>58</v>
      </c>
      <c r="AY65" s="385"/>
      <c r="AZ65" s="375" t="s">
        <v>58</v>
      </c>
      <c r="BA65" s="377"/>
      <c r="BB65" s="378" t="s">
        <v>58</v>
      </c>
      <c r="BC65" s="376"/>
      <c r="BD65" s="376" t="s">
        <v>58</v>
      </c>
      <c r="BE65" s="377"/>
      <c r="BF65" s="376" t="s">
        <v>58</v>
      </c>
      <c r="BG65" s="376"/>
      <c r="BH65" s="376" t="s">
        <v>58</v>
      </c>
      <c r="BI65" s="377"/>
      <c r="BJ65" s="376" t="s">
        <v>58</v>
      </c>
      <c r="BK65" s="386"/>
      <c r="BL65" s="369" t="s">
        <v>58</v>
      </c>
      <c r="BM65" s="383"/>
      <c r="BN65" s="371" t="s">
        <v>58</v>
      </c>
      <c r="BO65" s="384"/>
      <c r="BP65" s="373" t="s">
        <v>58</v>
      </c>
      <c r="BQ65" s="374" t="s">
        <v>58</v>
      </c>
      <c r="BR65" s="373" t="s">
        <v>58</v>
      </c>
      <c r="BS65" s="375"/>
      <c r="BT65" s="376" t="s">
        <v>58</v>
      </c>
      <c r="BU65" s="377"/>
      <c r="BV65" s="378" t="s">
        <v>58</v>
      </c>
      <c r="BW65" s="376"/>
      <c r="BX65" s="376" t="s">
        <v>58</v>
      </c>
      <c r="BY65" s="377"/>
      <c r="BZ65" s="376" t="s">
        <v>58</v>
      </c>
      <c r="CA65" s="376"/>
      <c r="CB65" s="376" t="s">
        <v>58</v>
      </c>
      <c r="CC65" s="377"/>
      <c r="CD65" s="376" t="s">
        <v>58</v>
      </c>
      <c r="CE65" s="386"/>
      <c r="CF65" s="387" t="s">
        <v>58</v>
      </c>
      <c r="CG65" s="383"/>
      <c r="CH65" s="371" t="s">
        <v>58</v>
      </c>
      <c r="CI65" s="384"/>
      <c r="CJ65" s="373" t="s">
        <v>58</v>
      </c>
      <c r="CK65" s="374"/>
      <c r="CL65" s="373" t="s">
        <v>58</v>
      </c>
      <c r="CM65" s="385"/>
      <c r="CN65" s="375" t="s">
        <v>58</v>
      </c>
      <c r="CO65" s="377"/>
      <c r="CP65" s="378" t="s">
        <v>58</v>
      </c>
      <c r="CQ65" s="376"/>
      <c r="CR65" s="376" t="s">
        <v>58</v>
      </c>
      <c r="CS65" s="377"/>
      <c r="CT65" s="376" t="s">
        <v>58</v>
      </c>
      <c r="CU65" s="376"/>
      <c r="CV65" s="376" t="s">
        <v>58</v>
      </c>
      <c r="CW65" s="377"/>
      <c r="CX65" s="378" t="s">
        <v>58</v>
      </c>
      <c r="CY65" s="386"/>
      <c r="CZ65" s="385" t="s">
        <v>58</v>
      </c>
      <c r="DA65" s="388">
        <f t="shared" ref="DA65:DA83" si="39">E65+Y65</f>
        <v>0</v>
      </c>
      <c r="DB65" s="266" t="s">
        <v>58</v>
      </c>
      <c r="DC65" s="389" t="e">
        <f>(DA65/#REF!)*100</f>
        <v>#REF!</v>
      </c>
      <c r="DD65" s="378" t="s">
        <v>58</v>
      </c>
      <c r="DE65" s="375" t="s">
        <v>58</v>
      </c>
      <c r="DF65" s="375" t="s">
        <v>58</v>
      </c>
      <c r="DG65" s="375" t="s">
        <v>58</v>
      </c>
      <c r="DH65" s="390" t="s">
        <v>58</v>
      </c>
      <c r="DI65" s="390" t="s">
        <v>58</v>
      </c>
      <c r="DJ65" s="390" t="s">
        <v>58</v>
      </c>
      <c r="DK65" s="390" t="s">
        <v>58</v>
      </c>
      <c r="DL65" s="390" t="s">
        <v>58</v>
      </c>
      <c r="DM65" s="390" t="s">
        <v>58</v>
      </c>
      <c r="DN65" s="390" t="s">
        <v>58</v>
      </c>
      <c r="DO65" s="391" t="s">
        <v>58</v>
      </c>
      <c r="DP65" s="378" t="s">
        <v>58</v>
      </c>
      <c r="DQ65" s="381" t="s">
        <v>58</v>
      </c>
      <c r="DR65" s="392" t="s">
        <v>58</v>
      </c>
      <c r="DS65" s="271" t="s">
        <v>58</v>
      </c>
      <c r="DT65" s="271" t="s">
        <v>58</v>
      </c>
      <c r="DU65" s="271" t="s">
        <v>58</v>
      </c>
      <c r="DV65" s="271" t="s">
        <v>58</v>
      </c>
      <c r="DW65" s="271" t="s">
        <v>58</v>
      </c>
      <c r="DX65" s="271" t="s">
        <v>58</v>
      </c>
      <c r="DY65" s="271" t="s">
        <v>58</v>
      </c>
      <c r="DZ65" s="271" t="s">
        <v>58</v>
      </c>
      <c r="EA65" s="271" t="s">
        <v>58</v>
      </c>
      <c r="EB65" s="271" t="s">
        <v>58</v>
      </c>
      <c r="EC65" s="271" t="s">
        <v>58</v>
      </c>
      <c r="ED65" s="271" t="s">
        <v>58</v>
      </c>
      <c r="EE65" s="272" t="s">
        <v>58</v>
      </c>
      <c r="EF65" s="271" t="s">
        <v>58</v>
      </c>
      <c r="EG65" s="271" t="s">
        <v>58</v>
      </c>
      <c r="EH65" s="271" t="s">
        <v>58</v>
      </c>
      <c r="EI65" s="274" t="s">
        <v>58</v>
      </c>
    </row>
    <row r="66" spans="1:139" s="431" customFormat="1" ht="15.75" customHeight="1" x14ac:dyDescent="0.25">
      <c r="A66" s="394" t="s">
        <v>64</v>
      </c>
      <c r="B66" s="395" t="s">
        <v>65</v>
      </c>
      <c r="C66" s="396"/>
      <c r="D66" s="397">
        <v>95.899999999999991</v>
      </c>
      <c r="E66" s="398"/>
      <c r="F66" s="398">
        <v>0.88192828699914461</v>
      </c>
      <c r="G66" s="398"/>
      <c r="H66" s="399">
        <v>14750</v>
      </c>
      <c r="I66" s="400"/>
      <c r="J66" s="399">
        <v>8004</v>
      </c>
      <c r="K66" s="401"/>
      <c r="L66" s="402">
        <v>6746</v>
      </c>
      <c r="M66" s="403"/>
      <c r="N66" s="404">
        <v>8004</v>
      </c>
      <c r="O66" s="405"/>
      <c r="P66" s="405">
        <v>5970</v>
      </c>
      <c r="Q66" s="406"/>
      <c r="R66" s="404">
        <v>0</v>
      </c>
      <c r="S66" s="405"/>
      <c r="T66" s="405">
        <v>776</v>
      </c>
      <c r="U66" s="406"/>
      <c r="V66" s="402">
        <v>83</v>
      </c>
      <c r="W66" s="402"/>
      <c r="X66" s="407">
        <v>96.499999999999986</v>
      </c>
      <c r="Y66" s="408"/>
      <c r="Z66" s="398">
        <v>0.87926305910652269</v>
      </c>
      <c r="AA66" s="398"/>
      <c r="AB66" s="399">
        <v>18345</v>
      </c>
      <c r="AC66" s="400"/>
      <c r="AD66" s="399">
        <v>9342</v>
      </c>
      <c r="AE66" s="401"/>
      <c r="AF66" s="402">
        <v>9003</v>
      </c>
      <c r="AG66" s="400"/>
      <c r="AH66" s="404">
        <v>9342</v>
      </c>
      <c r="AI66" s="405"/>
      <c r="AJ66" s="405">
        <v>8504</v>
      </c>
      <c r="AK66" s="406"/>
      <c r="AL66" s="404">
        <v>0</v>
      </c>
      <c r="AM66" s="405"/>
      <c r="AN66" s="405">
        <v>499</v>
      </c>
      <c r="AO66" s="406"/>
      <c r="AP66" s="402">
        <v>96.808290155440432</v>
      </c>
      <c r="AQ66" s="409"/>
      <c r="AR66" s="410">
        <v>97.600000000000009</v>
      </c>
      <c r="AS66" s="411"/>
      <c r="AT66" s="411">
        <v>0.88064388060778886</v>
      </c>
      <c r="AU66" s="412"/>
      <c r="AV66" s="404">
        <v>16755</v>
      </c>
      <c r="AW66" s="413"/>
      <c r="AX66" s="399">
        <v>8276</v>
      </c>
      <c r="AY66" s="413"/>
      <c r="AZ66" s="401">
        <v>8479</v>
      </c>
      <c r="BA66" s="413"/>
      <c r="BB66" s="399">
        <v>8276</v>
      </c>
      <c r="BC66" s="401"/>
      <c r="BD66" s="401">
        <v>8337</v>
      </c>
      <c r="BE66" s="400"/>
      <c r="BF66" s="402">
        <v>0</v>
      </c>
      <c r="BG66" s="402"/>
      <c r="BH66" s="402">
        <v>142</v>
      </c>
      <c r="BI66" s="402"/>
      <c r="BJ66" s="399">
        <v>84.795081967213108</v>
      </c>
      <c r="BK66" s="414"/>
      <c r="BL66" s="397">
        <v>106.3</v>
      </c>
      <c r="BM66" s="401"/>
      <c r="BN66" s="411">
        <v>0.95914389865376981</v>
      </c>
      <c r="BO66" s="415"/>
      <c r="BP66" s="402">
        <v>15787</v>
      </c>
      <c r="BQ66" s="402">
        <v>0</v>
      </c>
      <c r="BR66" s="399">
        <v>8442</v>
      </c>
      <c r="BS66" s="401"/>
      <c r="BT66" s="401">
        <v>7345</v>
      </c>
      <c r="BU66" s="400"/>
      <c r="BV66" s="402">
        <v>8442</v>
      </c>
      <c r="BW66" s="402"/>
      <c r="BX66" s="402">
        <v>7218</v>
      </c>
      <c r="BY66" s="400"/>
      <c r="BZ66" s="402">
        <v>0</v>
      </c>
      <c r="CA66" s="402"/>
      <c r="CB66" s="402">
        <v>127</v>
      </c>
      <c r="CC66" s="406"/>
      <c r="CD66" s="402">
        <v>79.416745061147694</v>
      </c>
      <c r="CE66" s="402"/>
      <c r="CF66" s="416">
        <v>396.29999999999995</v>
      </c>
      <c r="CG66" s="401"/>
      <c r="CH66" s="411">
        <v>0.89927771865292139</v>
      </c>
      <c r="CI66" s="412"/>
      <c r="CJ66" s="417">
        <v>65637</v>
      </c>
      <c r="CK66" s="400"/>
      <c r="CL66" s="404">
        <v>34064</v>
      </c>
      <c r="CM66" s="413"/>
      <c r="CN66" s="401">
        <v>31573</v>
      </c>
      <c r="CO66" s="400"/>
      <c r="CP66" s="402">
        <v>34064</v>
      </c>
      <c r="CQ66" s="401"/>
      <c r="CR66" s="401">
        <v>30029</v>
      </c>
      <c r="CS66" s="413"/>
      <c r="CT66" s="418">
        <v>0</v>
      </c>
      <c r="CU66" s="401"/>
      <c r="CV66" s="401">
        <v>1544</v>
      </c>
      <c r="CW66" s="400"/>
      <c r="CX66" s="418">
        <v>85.955084531920278</v>
      </c>
      <c r="CY66" s="419"/>
      <c r="CZ66" s="420">
        <f t="shared" ref="CZ66:CZ83" si="40">D66+X66</f>
        <v>192.39999999999998</v>
      </c>
      <c r="DA66" s="421">
        <f t="shared" si="39"/>
        <v>0</v>
      </c>
      <c r="DB66" s="411" t="e">
        <f>(CZ66/#REF!)*100</f>
        <v>#REF!</v>
      </c>
      <c r="DC66" s="422" t="e">
        <f>(DA66/#REF!)*100</f>
        <v>#REF!</v>
      </c>
      <c r="DD66" s="423">
        <f t="shared" ref="DD66:DO87" si="41">J66+AD66</f>
        <v>17346</v>
      </c>
      <c r="DE66" s="424">
        <f t="shared" si="41"/>
        <v>0</v>
      </c>
      <c r="DF66" s="424">
        <f t="shared" si="41"/>
        <v>15749</v>
      </c>
      <c r="DG66" s="425">
        <f t="shared" si="41"/>
        <v>0</v>
      </c>
      <c r="DH66" s="418">
        <f t="shared" si="41"/>
        <v>17346</v>
      </c>
      <c r="DI66" s="401">
        <f t="shared" si="41"/>
        <v>0</v>
      </c>
      <c r="DJ66" s="401">
        <f t="shared" si="41"/>
        <v>14474</v>
      </c>
      <c r="DK66" s="401">
        <f t="shared" si="41"/>
        <v>0</v>
      </c>
      <c r="DL66" s="418">
        <f t="shared" si="41"/>
        <v>0</v>
      </c>
      <c r="DM66" s="401">
        <f t="shared" si="41"/>
        <v>0</v>
      </c>
      <c r="DN66" s="401">
        <f t="shared" si="41"/>
        <v>1275</v>
      </c>
      <c r="DO66" s="413">
        <f t="shared" si="41"/>
        <v>0</v>
      </c>
      <c r="DP66" s="418">
        <f>ROUND((DD66/CZ66),0)</f>
        <v>90</v>
      </c>
      <c r="DQ66" s="409" t="e">
        <f>ROUND((DE66/DA66),0)</f>
        <v>#DIV/0!</v>
      </c>
      <c r="DR66" s="426">
        <f t="shared" si="18"/>
        <v>192.39999999999998</v>
      </c>
      <c r="DS66" s="427">
        <f t="shared" ref="DS66:DS83" si="42">ABS((DR66/CZ66)*100)</f>
        <v>100</v>
      </c>
      <c r="DT66" s="402">
        <f t="shared" ref="DT66:DT91" si="43">(DD66+DF66)-(DE66+DG66)</f>
        <v>33095</v>
      </c>
      <c r="DU66" s="427">
        <f t="shared" ref="DU66:DU76" si="44">ABS((DT66/(DD66+DF66)*100))</f>
        <v>100</v>
      </c>
      <c r="DV66" s="402">
        <f t="shared" ref="DV66:DV91" si="45">DD66-DE66</f>
        <v>17346</v>
      </c>
      <c r="DW66" s="411">
        <f t="shared" ref="DW66:DW76" si="46">ABS((DV66/DD66)*100)</f>
        <v>100</v>
      </c>
      <c r="DX66" s="401">
        <f t="shared" ref="DX66:DX91" si="47">DF66-DG66</f>
        <v>15749</v>
      </c>
      <c r="DY66" s="427">
        <f t="shared" ref="DY66:DY76" si="48">ABS((DX66/DF66)*100)</f>
        <v>100</v>
      </c>
      <c r="DZ66" s="402">
        <f t="shared" ref="DZ66:DZ91" si="49">DH66-DI66</f>
        <v>17346</v>
      </c>
      <c r="EA66" s="411">
        <f t="shared" ref="EA66:EA76" si="50">ABS((DZ66/DH66)*100)</f>
        <v>100</v>
      </c>
      <c r="EB66" s="401">
        <f t="shared" ref="EB66:EB91" si="51">DJ66-DK66</f>
        <v>14474</v>
      </c>
      <c r="EC66" s="427">
        <f t="shared" ref="EC66:EC76" si="52">ABS((EB66/DJ66)*100)</f>
        <v>100</v>
      </c>
      <c r="ED66" s="402">
        <f t="shared" ref="ED66:ED91" si="53">DL66-DM66</f>
        <v>0</v>
      </c>
      <c r="EE66" s="428">
        <v>0</v>
      </c>
      <c r="EF66" s="401">
        <f t="shared" ref="EF66:EF91" si="54">DN66-DO66</f>
        <v>1275</v>
      </c>
      <c r="EG66" s="428">
        <f t="shared" ref="EG66:EG76" si="55">ABS((EF66/DN66)*100)</f>
        <v>100</v>
      </c>
      <c r="EH66" s="429" t="e">
        <f>DP66-DQ66</f>
        <v>#DIV/0!</v>
      </c>
      <c r="EI66" s="430" t="e">
        <f t="shared" si="20"/>
        <v>#DIV/0!</v>
      </c>
    </row>
    <row r="67" spans="1:139" s="1" customFormat="1" ht="15.75" customHeight="1" x14ac:dyDescent="0.25">
      <c r="A67" s="432"/>
      <c r="B67" s="191"/>
      <c r="C67" s="98" t="s">
        <v>41</v>
      </c>
      <c r="D67" s="99">
        <v>27.9</v>
      </c>
      <c r="E67" s="100"/>
      <c r="F67" s="100">
        <v>1.2922649374710513</v>
      </c>
      <c r="G67" s="100"/>
      <c r="H67" s="103">
        <v>10023</v>
      </c>
      <c r="I67" s="109"/>
      <c r="J67" s="137">
        <v>5510</v>
      </c>
      <c r="K67" s="108"/>
      <c r="L67" s="204">
        <v>4513</v>
      </c>
      <c r="M67" s="211"/>
      <c r="N67" s="199">
        <v>5510</v>
      </c>
      <c r="O67" s="104"/>
      <c r="P67" s="108">
        <v>3979</v>
      </c>
      <c r="Q67" s="110"/>
      <c r="R67" s="199">
        <v>0</v>
      </c>
      <c r="S67" s="108"/>
      <c r="T67" s="108">
        <v>534</v>
      </c>
      <c r="U67" s="109"/>
      <c r="V67" s="117">
        <v>197</v>
      </c>
      <c r="W67" s="117"/>
      <c r="X67" s="111">
        <v>26.6</v>
      </c>
      <c r="Y67" s="112"/>
      <c r="Z67" s="100">
        <v>1.2179487179487181</v>
      </c>
      <c r="AA67" s="100"/>
      <c r="AB67" s="103">
        <v>12920</v>
      </c>
      <c r="AC67" s="109"/>
      <c r="AD67" s="137">
        <v>6646</v>
      </c>
      <c r="AE67" s="108"/>
      <c r="AF67" s="204">
        <v>6274</v>
      </c>
      <c r="AG67" s="211"/>
      <c r="AH67" s="199">
        <v>6646</v>
      </c>
      <c r="AI67" s="104"/>
      <c r="AJ67" s="108">
        <v>5919</v>
      </c>
      <c r="AK67" s="110"/>
      <c r="AL67" s="199">
        <v>0</v>
      </c>
      <c r="AM67" s="108"/>
      <c r="AN67" s="108">
        <v>355</v>
      </c>
      <c r="AO67" s="109"/>
      <c r="AP67" s="105">
        <v>249.84962406015038</v>
      </c>
      <c r="AQ67" s="113"/>
      <c r="AR67" s="114">
        <v>28.5</v>
      </c>
      <c r="AS67" s="115"/>
      <c r="AT67" s="115">
        <v>1.2907608695652173</v>
      </c>
      <c r="AU67" s="116"/>
      <c r="AV67" s="105">
        <v>11467</v>
      </c>
      <c r="AW67" s="119"/>
      <c r="AX67" s="137">
        <v>5646</v>
      </c>
      <c r="AY67" s="203"/>
      <c r="AZ67" s="108">
        <v>5821</v>
      </c>
      <c r="BA67" s="203"/>
      <c r="BB67" s="137">
        <v>5646</v>
      </c>
      <c r="BC67" s="104"/>
      <c r="BD67" s="108">
        <v>5723</v>
      </c>
      <c r="BE67" s="211"/>
      <c r="BF67" s="202">
        <v>0</v>
      </c>
      <c r="BG67" s="203"/>
      <c r="BH67" s="203">
        <v>98</v>
      </c>
      <c r="BI67" s="118"/>
      <c r="BJ67" s="101">
        <v>198.10526315789474</v>
      </c>
      <c r="BK67" s="121"/>
      <c r="BL67" s="99">
        <v>26.4</v>
      </c>
      <c r="BM67" s="104"/>
      <c r="BN67" s="100">
        <v>1.1951109099139883</v>
      </c>
      <c r="BO67" s="109"/>
      <c r="BP67" s="119">
        <v>10538</v>
      </c>
      <c r="BQ67" s="119">
        <v>0</v>
      </c>
      <c r="BR67" s="137">
        <v>5635</v>
      </c>
      <c r="BS67" s="108"/>
      <c r="BT67" s="108">
        <v>4903</v>
      </c>
      <c r="BU67" s="110"/>
      <c r="BV67" s="204">
        <v>5635</v>
      </c>
      <c r="BW67" s="192"/>
      <c r="BX67" s="108">
        <v>4818</v>
      </c>
      <c r="BY67" s="110"/>
      <c r="BZ67" s="204">
        <v>0</v>
      </c>
      <c r="CA67" s="108"/>
      <c r="CB67" s="108">
        <v>85</v>
      </c>
      <c r="CC67" s="193"/>
      <c r="CD67" s="105">
        <v>213.44696969696972</v>
      </c>
      <c r="CE67" s="105"/>
      <c r="CF67" s="433">
        <v>109.4</v>
      </c>
      <c r="CG67" s="104"/>
      <c r="CH67" s="100">
        <v>1.2488584474885844</v>
      </c>
      <c r="CI67" s="141"/>
      <c r="CJ67" s="142">
        <v>44948</v>
      </c>
      <c r="CK67" s="102"/>
      <c r="CL67" s="107">
        <v>23437</v>
      </c>
      <c r="CM67" s="120"/>
      <c r="CN67" s="127">
        <v>21511</v>
      </c>
      <c r="CO67" s="110"/>
      <c r="CP67" s="105">
        <v>23437</v>
      </c>
      <c r="CQ67" s="104"/>
      <c r="CR67" s="104">
        <v>20439</v>
      </c>
      <c r="CS67" s="118"/>
      <c r="CT67" s="107">
        <v>0</v>
      </c>
      <c r="CU67" s="104"/>
      <c r="CV67" s="104">
        <v>1072</v>
      </c>
      <c r="CW67" s="109"/>
      <c r="CX67" s="107">
        <v>214.23217550274222</v>
      </c>
      <c r="CY67" s="189"/>
      <c r="CZ67" s="129">
        <f t="shared" si="40"/>
        <v>54.5</v>
      </c>
      <c r="DA67" s="130">
        <f t="shared" si="39"/>
        <v>0</v>
      </c>
      <c r="DB67" s="115">
        <f>(CZ67/4343)*100</f>
        <v>1.2548929311535804</v>
      </c>
      <c r="DC67" s="132">
        <f>(DA67/4343)*100</f>
        <v>0</v>
      </c>
      <c r="DD67" s="107">
        <f t="shared" si="41"/>
        <v>12156</v>
      </c>
      <c r="DE67" s="105">
        <f t="shared" si="41"/>
        <v>0</v>
      </c>
      <c r="DF67" s="105">
        <f t="shared" si="41"/>
        <v>10787</v>
      </c>
      <c r="DG67" s="119">
        <f t="shared" si="41"/>
        <v>0</v>
      </c>
      <c r="DH67" s="107">
        <f t="shared" si="41"/>
        <v>12156</v>
      </c>
      <c r="DI67" s="104">
        <f t="shared" si="41"/>
        <v>0</v>
      </c>
      <c r="DJ67" s="104">
        <f t="shared" si="41"/>
        <v>9898</v>
      </c>
      <c r="DK67" s="104">
        <f t="shared" si="41"/>
        <v>0</v>
      </c>
      <c r="DL67" s="107">
        <f t="shared" si="41"/>
        <v>0</v>
      </c>
      <c r="DM67" s="104">
        <f t="shared" si="41"/>
        <v>0</v>
      </c>
      <c r="DN67" s="104">
        <f t="shared" si="41"/>
        <v>889</v>
      </c>
      <c r="DO67" s="118">
        <f t="shared" si="41"/>
        <v>0</v>
      </c>
      <c r="DP67" s="147">
        <f t="shared" ref="DP67:DQ83" si="56">ROUND((DD67/CZ67),0)</f>
        <v>223</v>
      </c>
      <c r="DQ67" s="434" t="e">
        <f t="shared" si="56"/>
        <v>#DIV/0!</v>
      </c>
      <c r="DR67" s="133">
        <f t="shared" si="18"/>
        <v>54.5</v>
      </c>
      <c r="DS67" s="134">
        <f t="shared" si="42"/>
        <v>100</v>
      </c>
      <c r="DT67" s="117">
        <f t="shared" si="43"/>
        <v>22943</v>
      </c>
      <c r="DU67" s="134">
        <f t="shared" si="44"/>
        <v>100</v>
      </c>
      <c r="DV67" s="117">
        <f t="shared" si="45"/>
        <v>12156</v>
      </c>
      <c r="DW67" s="135">
        <f t="shared" si="46"/>
        <v>100</v>
      </c>
      <c r="DX67" s="127">
        <f t="shared" si="47"/>
        <v>10787</v>
      </c>
      <c r="DY67" s="134">
        <f t="shared" si="48"/>
        <v>100</v>
      </c>
      <c r="DZ67" s="117">
        <f t="shared" si="49"/>
        <v>12156</v>
      </c>
      <c r="EA67" s="135">
        <f t="shared" si="50"/>
        <v>100</v>
      </c>
      <c r="EB67" s="127">
        <f t="shared" si="51"/>
        <v>9898</v>
      </c>
      <c r="EC67" s="134">
        <f t="shared" si="52"/>
        <v>100</v>
      </c>
      <c r="ED67" s="117">
        <f t="shared" si="53"/>
        <v>0</v>
      </c>
      <c r="EE67" s="136">
        <v>0</v>
      </c>
      <c r="EF67" s="127">
        <f t="shared" si="54"/>
        <v>889</v>
      </c>
      <c r="EG67" s="136">
        <f t="shared" si="55"/>
        <v>100</v>
      </c>
      <c r="EH67" s="137" t="e">
        <f t="shared" si="19"/>
        <v>#DIV/0!</v>
      </c>
      <c r="EI67" s="138" t="e">
        <f t="shared" si="20"/>
        <v>#DIV/0!</v>
      </c>
    </row>
    <row r="68" spans="1:139" s="139" customFormat="1" ht="15.75" customHeight="1" x14ac:dyDescent="0.25">
      <c r="A68" s="432"/>
      <c r="B68" s="97"/>
      <c r="C68" s="98" t="s">
        <v>42</v>
      </c>
      <c r="D68" s="99">
        <v>23.9</v>
      </c>
      <c r="E68" s="100"/>
      <c r="F68" s="100">
        <v>1.1069939786938396</v>
      </c>
      <c r="G68" s="100"/>
      <c r="H68" s="103">
        <v>677</v>
      </c>
      <c r="I68" s="109"/>
      <c r="J68" s="137">
        <v>348</v>
      </c>
      <c r="K68" s="108"/>
      <c r="L68" s="204">
        <v>329</v>
      </c>
      <c r="M68" s="211"/>
      <c r="N68" s="107">
        <v>348</v>
      </c>
      <c r="O68" s="108"/>
      <c r="P68" s="104">
        <v>295</v>
      </c>
      <c r="Q68" s="109"/>
      <c r="R68" s="107">
        <v>0</v>
      </c>
      <c r="S68" s="104"/>
      <c r="T68" s="104">
        <v>34</v>
      </c>
      <c r="U68" s="110"/>
      <c r="V68" s="117">
        <v>15</v>
      </c>
      <c r="W68" s="117"/>
      <c r="X68" s="111">
        <v>24.2</v>
      </c>
      <c r="Y68" s="112"/>
      <c r="Z68" s="100">
        <v>1.1080586080586081</v>
      </c>
      <c r="AA68" s="100"/>
      <c r="AB68" s="103">
        <v>918</v>
      </c>
      <c r="AC68" s="109"/>
      <c r="AD68" s="137">
        <v>447</v>
      </c>
      <c r="AE68" s="108"/>
      <c r="AF68" s="204">
        <v>471</v>
      </c>
      <c r="AG68" s="211"/>
      <c r="AH68" s="107">
        <v>447</v>
      </c>
      <c r="AI68" s="108"/>
      <c r="AJ68" s="104">
        <v>447</v>
      </c>
      <c r="AK68" s="109"/>
      <c r="AL68" s="107">
        <v>0</v>
      </c>
      <c r="AM68" s="104"/>
      <c r="AN68" s="104">
        <v>24</v>
      </c>
      <c r="AO68" s="110"/>
      <c r="AP68" s="105">
        <v>18.471074380165291</v>
      </c>
      <c r="AQ68" s="113"/>
      <c r="AR68" s="114">
        <v>24.5</v>
      </c>
      <c r="AS68" s="115"/>
      <c r="AT68" s="115">
        <v>1.1096014492753623</v>
      </c>
      <c r="AU68" s="116"/>
      <c r="AV68" s="105">
        <v>727</v>
      </c>
      <c r="AW68" s="119"/>
      <c r="AX68" s="137">
        <v>358</v>
      </c>
      <c r="AY68" s="203"/>
      <c r="AZ68" s="108">
        <v>369</v>
      </c>
      <c r="BA68" s="203"/>
      <c r="BB68" s="103">
        <v>358</v>
      </c>
      <c r="BC68" s="108"/>
      <c r="BD68" s="104">
        <v>363</v>
      </c>
      <c r="BE68" s="106"/>
      <c r="BF68" s="119">
        <v>0</v>
      </c>
      <c r="BG68" s="118"/>
      <c r="BH68" s="118">
        <v>6</v>
      </c>
      <c r="BI68" s="203"/>
      <c r="BJ68" s="101">
        <v>14.612244897959183</v>
      </c>
      <c r="BK68" s="121"/>
      <c r="BL68" s="99">
        <v>33.699999999999996</v>
      </c>
      <c r="BM68" s="104"/>
      <c r="BN68" s="100">
        <v>1.5255771842462651</v>
      </c>
      <c r="BO68" s="109"/>
      <c r="BP68" s="119">
        <v>910</v>
      </c>
      <c r="BQ68" s="119">
        <v>0</v>
      </c>
      <c r="BR68" s="137">
        <v>487</v>
      </c>
      <c r="BS68" s="108"/>
      <c r="BT68" s="108">
        <v>423</v>
      </c>
      <c r="BU68" s="110"/>
      <c r="BV68" s="105">
        <v>487</v>
      </c>
      <c r="BW68" s="122"/>
      <c r="BX68" s="104">
        <v>416</v>
      </c>
      <c r="BY68" s="109"/>
      <c r="BZ68" s="105">
        <v>0</v>
      </c>
      <c r="CA68" s="104"/>
      <c r="CB68" s="104">
        <v>7</v>
      </c>
      <c r="CC68" s="123"/>
      <c r="CD68" s="105">
        <v>14.451038575667658</v>
      </c>
      <c r="CE68" s="105"/>
      <c r="CF68" s="433">
        <v>106.29999999999998</v>
      </c>
      <c r="CG68" s="104"/>
      <c r="CH68" s="100">
        <v>1.213470319634703</v>
      </c>
      <c r="CI68" s="141"/>
      <c r="CJ68" s="142">
        <v>3232</v>
      </c>
      <c r="CK68" s="102"/>
      <c r="CL68" s="107">
        <v>1640</v>
      </c>
      <c r="CM68" s="120"/>
      <c r="CN68" s="127">
        <v>1592</v>
      </c>
      <c r="CO68" s="110"/>
      <c r="CP68" s="105">
        <v>1640</v>
      </c>
      <c r="CQ68" s="104"/>
      <c r="CR68" s="104">
        <v>1521</v>
      </c>
      <c r="CS68" s="118"/>
      <c r="CT68" s="107">
        <v>0</v>
      </c>
      <c r="CU68" s="104"/>
      <c r="CV68" s="104">
        <v>71</v>
      </c>
      <c r="CW68" s="109"/>
      <c r="CX68" s="107">
        <v>15.428033866415808</v>
      </c>
      <c r="CY68" s="189"/>
      <c r="CZ68" s="129">
        <f t="shared" si="40"/>
        <v>48.099999999999994</v>
      </c>
      <c r="DA68" s="130">
        <f t="shared" si="39"/>
        <v>0</v>
      </c>
      <c r="DB68" s="115">
        <f t="shared" ref="DB68:DC71" si="57">(CZ68/4343)*100</f>
        <v>1.1075293575869214</v>
      </c>
      <c r="DC68" s="132">
        <f t="shared" si="57"/>
        <v>0</v>
      </c>
      <c r="DD68" s="107">
        <f t="shared" si="41"/>
        <v>795</v>
      </c>
      <c r="DE68" s="105">
        <f t="shared" si="41"/>
        <v>0</v>
      </c>
      <c r="DF68" s="105">
        <f t="shared" si="41"/>
        <v>800</v>
      </c>
      <c r="DG68" s="119">
        <f t="shared" si="41"/>
        <v>0</v>
      </c>
      <c r="DH68" s="107">
        <f t="shared" si="41"/>
        <v>795</v>
      </c>
      <c r="DI68" s="104">
        <f t="shared" si="41"/>
        <v>0</v>
      </c>
      <c r="DJ68" s="104">
        <f t="shared" si="41"/>
        <v>742</v>
      </c>
      <c r="DK68" s="104">
        <f t="shared" si="41"/>
        <v>0</v>
      </c>
      <c r="DL68" s="107">
        <f t="shared" si="41"/>
        <v>0</v>
      </c>
      <c r="DM68" s="104">
        <f t="shared" si="41"/>
        <v>0</v>
      </c>
      <c r="DN68" s="104">
        <f t="shared" si="41"/>
        <v>58</v>
      </c>
      <c r="DO68" s="118">
        <f t="shared" si="41"/>
        <v>0</v>
      </c>
      <c r="DP68" s="147">
        <f t="shared" si="56"/>
        <v>17</v>
      </c>
      <c r="DQ68" s="434" t="e">
        <f t="shared" si="56"/>
        <v>#DIV/0!</v>
      </c>
      <c r="DR68" s="133">
        <f t="shared" si="18"/>
        <v>48.099999999999994</v>
      </c>
      <c r="DS68" s="134">
        <f t="shared" si="42"/>
        <v>100</v>
      </c>
      <c r="DT68" s="117">
        <f t="shared" si="43"/>
        <v>1595</v>
      </c>
      <c r="DU68" s="134">
        <f t="shared" si="44"/>
        <v>100</v>
      </c>
      <c r="DV68" s="117">
        <f t="shared" si="45"/>
        <v>795</v>
      </c>
      <c r="DW68" s="135">
        <f t="shared" si="46"/>
        <v>100</v>
      </c>
      <c r="DX68" s="127">
        <f t="shared" si="47"/>
        <v>800</v>
      </c>
      <c r="DY68" s="134">
        <f t="shared" si="48"/>
        <v>100</v>
      </c>
      <c r="DZ68" s="117">
        <f t="shared" si="49"/>
        <v>795</v>
      </c>
      <c r="EA68" s="135">
        <f t="shared" si="50"/>
        <v>100</v>
      </c>
      <c r="EB68" s="127">
        <f t="shared" si="51"/>
        <v>742</v>
      </c>
      <c r="EC68" s="134">
        <f t="shared" si="52"/>
        <v>100</v>
      </c>
      <c r="ED68" s="117">
        <f t="shared" si="53"/>
        <v>0</v>
      </c>
      <c r="EE68" s="136">
        <v>0</v>
      </c>
      <c r="EF68" s="127">
        <f t="shared" si="54"/>
        <v>58</v>
      </c>
      <c r="EG68" s="136">
        <f t="shared" si="55"/>
        <v>100</v>
      </c>
      <c r="EH68" s="137" t="e">
        <f t="shared" si="19"/>
        <v>#DIV/0!</v>
      </c>
      <c r="EI68" s="138" t="e">
        <f t="shared" si="20"/>
        <v>#DIV/0!</v>
      </c>
    </row>
    <row r="69" spans="1:139" s="139" customFormat="1" ht="15.75" customHeight="1" x14ac:dyDescent="0.25">
      <c r="A69" s="432"/>
      <c r="B69" s="97"/>
      <c r="C69" s="98" t="s">
        <v>43</v>
      </c>
      <c r="D69" s="99">
        <v>15.6</v>
      </c>
      <c r="E69" s="100"/>
      <c r="F69" s="100">
        <v>0.72255673923112551</v>
      </c>
      <c r="G69" s="100"/>
      <c r="H69" s="103">
        <v>1965</v>
      </c>
      <c r="I69" s="109"/>
      <c r="J69" s="137">
        <v>999</v>
      </c>
      <c r="K69" s="108"/>
      <c r="L69" s="204">
        <v>966</v>
      </c>
      <c r="M69" s="211"/>
      <c r="N69" s="107">
        <v>999</v>
      </c>
      <c r="O69" s="108"/>
      <c r="P69" s="104">
        <v>869</v>
      </c>
      <c r="Q69" s="109"/>
      <c r="R69" s="107">
        <v>0</v>
      </c>
      <c r="S69" s="104"/>
      <c r="T69" s="104">
        <v>97</v>
      </c>
      <c r="U69" s="110"/>
      <c r="V69" s="117">
        <v>64</v>
      </c>
      <c r="W69" s="117"/>
      <c r="X69" s="111">
        <v>16.8</v>
      </c>
      <c r="Y69" s="112"/>
      <c r="Z69" s="100">
        <v>0.76923076923076927</v>
      </c>
      <c r="AA69" s="100"/>
      <c r="AB69" s="103">
        <v>2251</v>
      </c>
      <c r="AC69" s="109"/>
      <c r="AD69" s="137">
        <v>1084</v>
      </c>
      <c r="AE69" s="108"/>
      <c r="AF69" s="204">
        <v>1167</v>
      </c>
      <c r="AG69" s="211"/>
      <c r="AH69" s="107">
        <v>1084</v>
      </c>
      <c r="AI69" s="108"/>
      <c r="AJ69" s="104">
        <v>1109</v>
      </c>
      <c r="AK69" s="109"/>
      <c r="AL69" s="107">
        <v>0</v>
      </c>
      <c r="AM69" s="104"/>
      <c r="AN69" s="104">
        <v>58</v>
      </c>
      <c r="AO69" s="110"/>
      <c r="AP69" s="105">
        <v>64.523809523809518</v>
      </c>
      <c r="AQ69" s="113"/>
      <c r="AR69" s="114">
        <v>15.2</v>
      </c>
      <c r="AS69" s="115"/>
      <c r="AT69" s="115">
        <v>0.68840579710144922</v>
      </c>
      <c r="AU69" s="116"/>
      <c r="AV69" s="105">
        <v>2000</v>
      </c>
      <c r="AW69" s="119"/>
      <c r="AX69" s="137">
        <v>985</v>
      </c>
      <c r="AY69" s="203"/>
      <c r="AZ69" s="108">
        <v>1015</v>
      </c>
      <c r="BA69" s="203"/>
      <c r="BB69" s="103">
        <v>985</v>
      </c>
      <c r="BC69" s="108"/>
      <c r="BD69" s="104">
        <v>998</v>
      </c>
      <c r="BE69" s="106"/>
      <c r="BF69" s="119">
        <v>0</v>
      </c>
      <c r="BG69" s="118"/>
      <c r="BH69" s="118">
        <v>17</v>
      </c>
      <c r="BI69" s="203"/>
      <c r="BJ69" s="101">
        <v>64.80263157894737</v>
      </c>
      <c r="BK69" s="121"/>
      <c r="BL69" s="99">
        <v>17</v>
      </c>
      <c r="BM69" s="104"/>
      <c r="BN69" s="100">
        <v>0.76957899502037119</v>
      </c>
      <c r="BO69" s="109"/>
      <c r="BP69" s="119">
        <v>1876</v>
      </c>
      <c r="BQ69" s="119">
        <v>0</v>
      </c>
      <c r="BR69" s="137">
        <v>1003</v>
      </c>
      <c r="BS69" s="108"/>
      <c r="BT69" s="108">
        <v>873</v>
      </c>
      <c r="BU69" s="110"/>
      <c r="BV69" s="105">
        <v>1003</v>
      </c>
      <c r="BW69" s="435"/>
      <c r="BX69" s="104">
        <v>858</v>
      </c>
      <c r="BY69" s="109"/>
      <c r="BZ69" s="105">
        <v>0</v>
      </c>
      <c r="CA69" s="104"/>
      <c r="CB69" s="104">
        <v>15</v>
      </c>
      <c r="CC69" s="123"/>
      <c r="CD69" s="105">
        <v>59</v>
      </c>
      <c r="CE69" s="105"/>
      <c r="CF69" s="433">
        <v>64.599999999999994</v>
      </c>
      <c r="CG69" s="104"/>
      <c r="CH69" s="100">
        <v>0.7374429223744291</v>
      </c>
      <c r="CI69" s="141"/>
      <c r="CJ69" s="142">
        <v>8092</v>
      </c>
      <c r="CK69" s="102"/>
      <c r="CL69" s="107">
        <v>4071</v>
      </c>
      <c r="CM69" s="120"/>
      <c r="CN69" s="127">
        <v>4021</v>
      </c>
      <c r="CO69" s="110"/>
      <c r="CP69" s="105">
        <v>4071</v>
      </c>
      <c r="CQ69" s="104"/>
      <c r="CR69" s="104">
        <v>3834</v>
      </c>
      <c r="CS69" s="118"/>
      <c r="CT69" s="107">
        <v>0</v>
      </c>
      <c r="CU69" s="104"/>
      <c r="CV69" s="104">
        <v>187</v>
      </c>
      <c r="CW69" s="109"/>
      <c r="CX69" s="107">
        <v>63.018575851393194</v>
      </c>
      <c r="CY69" s="189"/>
      <c r="CZ69" s="129">
        <f t="shared" si="40"/>
        <v>32.4</v>
      </c>
      <c r="DA69" s="130">
        <f t="shared" si="39"/>
        <v>0</v>
      </c>
      <c r="DB69" s="115">
        <f t="shared" si="57"/>
        <v>0.74602809118121105</v>
      </c>
      <c r="DC69" s="132">
        <f t="shared" si="57"/>
        <v>0</v>
      </c>
      <c r="DD69" s="107">
        <f t="shared" si="41"/>
        <v>2083</v>
      </c>
      <c r="DE69" s="105">
        <f t="shared" si="41"/>
        <v>0</v>
      </c>
      <c r="DF69" s="105">
        <f t="shared" si="41"/>
        <v>2133</v>
      </c>
      <c r="DG69" s="119">
        <f t="shared" si="41"/>
        <v>0</v>
      </c>
      <c r="DH69" s="107">
        <f t="shared" si="41"/>
        <v>2083</v>
      </c>
      <c r="DI69" s="104">
        <f t="shared" si="41"/>
        <v>0</v>
      </c>
      <c r="DJ69" s="104">
        <f t="shared" si="41"/>
        <v>1978</v>
      </c>
      <c r="DK69" s="104">
        <f t="shared" si="41"/>
        <v>0</v>
      </c>
      <c r="DL69" s="107">
        <f t="shared" si="41"/>
        <v>0</v>
      </c>
      <c r="DM69" s="104">
        <f t="shared" si="41"/>
        <v>0</v>
      </c>
      <c r="DN69" s="104">
        <f t="shared" si="41"/>
        <v>155</v>
      </c>
      <c r="DO69" s="118">
        <f t="shared" si="41"/>
        <v>0</v>
      </c>
      <c r="DP69" s="147">
        <f t="shared" si="56"/>
        <v>64</v>
      </c>
      <c r="DQ69" s="434" t="e">
        <f t="shared" si="56"/>
        <v>#DIV/0!</v>
      </c>
      <c r="DR69" s="133">
        <f t="shared" si="18"/>
        <v>32.4</v>
      </c>
      <c r="DS69" s="134">
        <f t="shared" si="42"/>
        <v>100</v>
      </c>
      <c r="DT69" s="117">
        <f t="shared" si="43"/>
        <v>4216</v>
      </c>
      <c r="DU69" s="134">
        <f t="shared" si="44"/>
        <v>100</v>
      </c>
      <c r="DV69" s="117">
        <f t="shared" si="45"/>
        <v>2083</v>
      </c>
      <c r="DW69" s="135">
        <f t="shared" si="46"/>
        <v>100</v>
      </c>
      <c r="DX69" s="127">
        <f t="shared" si="47"/>
        <v>2133</v>
      </c>
      <c r="DY69" s="134">
        <f t="shared" si="48"/>
        <v>100</v>
      </c>
      <c r="DZ69" s="117">
        <f t="shared" si="49"/>
        <v>2083</v>
      </c>
      <c r="EA69" s="135">
        <f t="shared" si="50"/>
        <v>100</v>
      </c>
      <c r="EB69" s="127">
        <f t="shared" si="51"/>
        <v>1978</v>
      </c>
      <c r="EC69" s="134">
        <f t="shared" si="52"/>
        <v>100</v>
      </c>
      <c r="ED69" s="117">
        <f t="shared" si="53"/>
        <v>0</v>
      </c>
      <c r="EE69" s="136">
        <v>0</v>
      </c>
      <c r="EF69" s="127">
        <f t="shared" si="54"/>
        <v>155</v>
      </c>
      <c r="EG69" s="136">
        <f t="shared" si="55"/>
        <v>100</v>
      </c>
      <c r="EH69" s="137" t="e">
        <f t="shared" si="19"/>
        <v>#DIV/0!</v>
      </c>
      <c r="EI69" s="138" t="e">
        <f t="shared" si="20"/>
        <v>#DIV/0!</v>
      </c>
    </row>
    <row r="70" spans="1:139" ht="15.75" customHeight="1" x14ac:dyDescent="0.25">
      <c r="A70" s="432"/>
      <c r="B70" s="187"/>
      <c r="C70" s="98" t="s">
        <v>44</v>
      </c>
      <c r="D70" s="99">
        <v>15.4</v>
      </c>
      <c r="E70" s="100"/>
      <c r="F70" s="100">
        <v>0.71329319129226487</v>
      </c>
      <c r="G70" s="100"/>
      <c r="H70" s="103">
        <v>2085</v>
      </c>
      <c r="I70" s="109"/>
      <c r="J70" s="137">
        <v>1147</v>
      </c>
      <c r="K70" s="108"/>
      <c r="L70" s="204">
        <v>938</v>
      </c>
      <c r="M70" s="211"/>
      <c r="N70" s="107">
        <v>1147</v>
      </c>
      <c r="O70" s="140"/>
      <c r="P70" s="104">
        <v>827</v>
      </c>
      <c r="Q70" s="109"/>
      <c r="R70" s="107">
        <v>0</v>
      </c>
      <c r="S70" s="104"/>
      <c r="T70" s="104">
        <v>111</v>
      </c>
      <c r="U70" s="141"/>
      <c r="V70" s="117">
        <v>74</v>
      </c>
      <c r="W70" s="117"/>
      <c r="X70" s="111">
        <v>15.6</v>
      </c>
      <c r="Y70" s="112"/>
      <c r="Z70" s="100">
        <v>0.7142857142857143</v>
      </c>
      <c r="AA70" s="100"/>
      <c r="AB70" s="103">
        <v>2256</v>
      </c>
      <c r="AC70" s="109"/>
      <c r="AD70" s="137">
        <v>1165</v>
      </c>
      <c r="AE70" s="108"/>
      <c r="AF70" s="204">
        <v>1091</v>
      </c>
      <c r="AG70" s="211"/>
      <c r="AH70" s="107">
        <v>1165</v>
      </c>
      <c r="AI70" s="140"/>
      <c r="AJ70" s="104">
        <v>1029</v>
      </c>
      <c r="AK70" s="109"/>
      <c r="AL70" s="107">
        <v>0</v>
      </c>
      <c r="AM70" s="104"/>
      <c r="AN70" s="104">
        <v>62</v>
      </c>
      <c r="AO70" s="141"/>
      <c r="AP70" s="105">
        <v>74.679487179487182</v>
      </c>
      <c r="AQ70" s="113"/>
      <c r="AR70" s="114">
        <v>15.900000000000002</v>
      </c>
      <c r="AS70" s="115"/>
      <c r="AT70" s="115">
        <v>0.72010869565217406</v>
      </c>
      <c r="AU70" s="116"/>
      <c r="AV70" s="105">
        <v>2495</v>
      </c>
      <c r="AW70" s="119"/>
      <c r="AX70" s="137">
        <v>1229</v>
      </c>
      <c r="AY70" s="203"/>
      <c r="AZ70" s="108">
        <v>1266</v>
      </c>
      <c r="BA70" s="203"/>
      <c r="BB70" s="103">
        <v>1229</v>
      </c>
      <c r="BC70" s="140"/>
      <c r="BD70" s="104">
        <v>1245</v>
      </c>
      <c r="BE70" s="106"/>
      <c r="BF70" s="119">
        <v>0</v>
      </c>
      <c r="BG70" s="118"/>
      <c r="BH70" s="118">
        <v>21</v>
      </c>
      <c r="BI70" s="436"/>
      <c r="BJ70" s="101">
        <v>77.295597484276726</v>
      </c>
      <c r="BK70" s="121"/>
      <c r="BL70" s="99">
        <v>15.7</v>
      </c>
      <c r="BM70" s="104"/>
      <c r="BN70" s="100">
        <v>0.71072883657763686</v>
      </c>
      <c r="BO70" s="109"/>
      <c r="BP70" s="119">
        <v>2355</v>
      </c>
      <c r="BQ70" s="119">
        <v>0</v>
      </c>
      <c r="BR70" s="137">
        <v>1259</v>
      </c>
      <c r="BS70" s="108"/>
      <c r="BT70" s="108">
        <v>1096</v>
      </c>
      <c r="BU70" s="110"/>
      <c r="BV70" s="105">
        <v>1259</v>
      </c>
      <c r="BW70" s="437"/>
      <c r="BX70" s="104">
        <v>1077</v>
      </c>
      <c r="BY70" s="109"/>
      <c r="BZ70" s="105">
        <v>0</v>
      </c>
      <c r="CA70" s="104"/>
      <c r="CB70" s="104">
        <v>19</v>
      </c>
      <c r="CC70" s="144"/>
      <c r="CD70" s="105">
        <v>80.191082802547768</v>
      </c>
      <c r="CE70" s="105"/>
      <c r="CF70" s="433">
        <v>62.600000000000009</v>
      </c>
      <c r="CG70" s="104"/>
      <c r="CH70" s="100">
        <v>0.71461187214611888</v>
      </c>
      <c r="CI70" s="141"/>
      <c r="CJ70" s="142">
        <v>9191</v>
      </c>
      <c r="CK70" s="102"/>
      <c r="CL70" s="107">
        <v>4800</v>
      </c>
      <c r="CM70" s="120"/>
      <c r="CN70" s="127">
        <v>4391</v>
      </c>
      <c r="CO70" s="110"/>
      <c r="CP70" s="105">
        <v>4800</v>
      </c>
      <c r="CQ70" s="104"/>
      <c r="CR70" s="104">
        <v>4178</v>
      </c>
      <c r="CS70" s="118"/>
      <c r="CT70" s="107">
        <v>0</v>
      </c>
      <c r="CU70" s="104"/>
      <c r="CV70" s="104">
        <v>213</v>
      </c>
      <c r="CW70" s="109"/>
      <c r="CX70" s="107">
        <v>76.677316293929707</v>
      </c>
      <c r="CY70" s="189"/>
      <c r="CZ70" s="129">
        <f t="shared" si="40"/>
        <v>31</v>
      </c>
      <c r="DA70" s="130">
        <f t="shared" si="39"/>
        <v>0</v>
      </c>
      <c r="DB70" s="115">
        <f t="shared" si="57"/>
        <v>0.71379230946350447</v>
      </c>
      <c r="DC70" s="132">
        <f t="shared" si="57"/>
        <v>0</v>
      </c>
      <c r="DD70" s="107">
        <f t="shared" si="41"/>
        <v>2312</v>
      </c>
      <c r="DE70" s="105">
        <f t="shared" si="41"/>
        <v>0</v>
      </c>
      <c r="DF70" s="105">
        <f t="shared" si="41"/>
        <v>2029</v>
      </c>
      <c r="DG70" s="119">
        <f t="shared" si="41"/>
        <v>0</v>
      </c>
      <c r="DH70" s="107">
        <f t="shared" si="41"/>
        <v>2312</v>
      </c>
      <c r="DI70" s="104">
        <f t="shared" si="41"/>
        <v>0</v>
      </c>
      <c r="DJ70" s="104">
        <f t="shared" si="41"/>
        <v>1856</v>
      </c>
      <c r="DK70" s="104">
        <f t="shared" si="41"/>
        <v>0</v>
      </c>
      <c r="DL70" s="107">
        <f t="shared" si="41"/>
        <v>0</v>
      </c>
      <c r="DM70" s="104">
        <f t="shared" si="41"/>
        <v>0</v>
      </c>
      <c r="DN70" s="104">
        <f t="shared" si="41"/>
        <v>173</v>
      </c>
      <c r="DO70" s="118">
        <f t="shared" si="41"/>
        <v>0</v>
      </c>
      <c r="DP70" s="147">
        <f t="shared" si="56"/>
        <v>75</v>
      </c>
      <c r="DQ70" s="434" t="e">
        <f t="shared" si="56"/>
        <v>#DIV/0!</v>
      </c>
      <c r="DR70" s="133">
        <f t="shared" si="18"/>
        <v>31</v>
      </c>
      <c r="DS70" s="134">
        <f t="shared" si="42"/>
        <v>100</v>
      </c>
      <c r="DT70" s="117">
        <f t="shared" si="43"/>
        <v>4341</v>
      </c>
      <c r="DU70" s="134">
        <f t="shared" si="44"/>
        <v>100</v>
      </c>
      <c r="DV70" s="117">
        <f t="shared" si="45"/>
        <v>2312</v>
      </c>
      <c r="DW70" s="135">
        <f t="shared" si="46"/>
        <v>100</v>
      </c>
      <c r="DX70" s="127">
        <f t="shared" si="47"/>
        <v>2029</v>
      </c>
      <c r="DY70" s="134">
        <f t="shared" si="48"/>
        <v>100</v>
      </c>
      <c r="DZ70" s="117">
        <f t="shared" si="49"/>
        <v>2312</v>
      </c>
      <c r="EA70" s="135">
        <f t="shared" si="50"/>
        <v>100</v>
      </c>
      <c r="EB70" s="127">
        <f t="shared" si="51"/>
        <v>1856</v>
      </c>
      <c r="EC70" s="134">
        <f t="shared" si="52"/>
        <v>100</v>
      </c>
      <c r="ED70" s="117">
        <f t="shared" si="53"/>
        <v>0</v>
      </c>
      <c r="EE70" s="136">
        <v>0</v>
      </c>
      <c r="EF70" s="127">
        <f t="shared" si="54"/>
        <v>173</v>
      </c>
      <c r="EG70" s="136">
        <f t="shared" si="55"/>
        <v>100</v>
      </c>
      <c r="EH70" s="137" t="e">
        <f t="shared" si="19"/>
        <v>#DIV/0!</v>
      </c>
      <c r="EI70" s="138" t="e">
        <f t="shared" si="20"/>
        <v>#DIV/0!</v>
      </c>
    </row>
    <row r="71" spans="1:139" s="478" customFormat="1" ht="15.75" customHeight="1" x14ac:dyDescent="0.25">
      <c r="A71" s="438"/>
      <c r="B71" s="439"/>
      <c r="C71" s="440" t="s">
        <v>45</v>
      </c>
      <c r="D71" s="441">
        <v>13.1</v>
      </c>
      <c r="E71" s="442"/>
      <c r="F71" s="442">
        <v>0.60676238999536825</v>
      </c>
      <c r="G71" s="442"/>
      <c r="H71" s="443">
        <v>0</v>
      </c>
      <c r="I71" s="444"/>
      <c r="J71" s="445">
        <v>0</v>
      </c>
      <c r="K71" s="446"/>
      <c r="L71" s="447">
        <v>0</v>
      </c>
      <c r="M71" s="448"/>
      <c r="N71" s="449">
        <v>0</v>
      </c>
      <c r="O71" s="450"/>
      <c r="P71" s="451">
        <v>0</v>
      </c>
      <c r="Q71" s="444"/>
      <c r="R71" s="449">
        <v>0</v>
      </c>
      <c r="S71" s="451"/>
      <c r="T71" s="451">
        <v>0</v>
      </c>
      <c r="U71" s="452"/>
      <c r="V71" s="449">
        <v>0</v>
      </c>
      <c r="W71" s="453"/>
      <c r="X71" s="454">
        <v>13.3</v>
      </c>
      <c r="Y71" s="455"/>
      <c r="Z71" s="442">
        <v>0.60897435897435903</v>
      </c>
      <c r="AA71" s="442"/>
      <c r="AB71" s="443">
        <v>0</v>
      </c>
      <c r="AC71" s="444"/>
      <c r="AD71" s="445">
        <v>0</v>
      </c>
      <c r="AE71" s="446"/>
      <c r="AF71" s="447">
        <v>0</v>
      </c>
      <c r="AG71" s="448"/>
      <c r="AH71" s="449">
        <v>0</v>
      </c>
      <c r="AI71" s="450"/>
      <c r="AJ71" s="451">
        <v>0</v>
      </c>
      <c r="AK71" s="444"/>
      <c r="AL71" s="449">
        <v>0</v>
      </c>
      <c r="AM71" s="451"/>
      <c r="AN71" s="451">
        <v>0</v>
      </c>
      <c r="AO71" s="452"/>
      <c r="AP71" s="456">
        <v>0</v>
      </c>
      <c r="AQ71" s="453"/>
      <c r="AR71" s="457">
        <v>13.5</v>
      </c>
      <c r="AS71" s="458"/>
      <c r="AT71" s="458">
        <v>0.61141304347826086</v>
      </c>
      <c r="AU71" s="459"/>
      <c r="AV71" s="456">
        <v>66</v>
      </c>
      <c r="AW71" s="460"/>
      <c r="AX71" s="445">
        <v>58</v>
      </c>
      <c r="AY71" s="461"/>
      <c r="AZ71" s="446">
        <v>8</v>
      </c>
      <c r="BA71" s="461"/>
      <c r="BB71" s="443">
        <v>58</v>
      </c>
      <c r="BC71" s="450"/>
      <c r="BD71" s="451">
        <v>8</v>
      </c>
      <c r="BE71" s="462"/>
      <c r="BF71" s="460">
        <v>0</v>
      </c>
      <c r="BG71" s="463"/>
      <c r="BH71" s="463">
        <v>0</v>
      </c>
      <c r="BI71" s="464"/>
      <c r="BJ71" s="314">
        <v>4.2962962962962967</v>
      </c>
      <c r="BK71" s="308"/>
      <c r="BL71" s="441">
        <v>13.5</v>
      </c>
      <c r="BM71" s="451"/>
      <c r="BN71" s="442">
        <v>0.61113626075147121</v>
      </c>
      <c r="BO71" s="444"/>
      <c r="BP71" s="460">
        <v>108</v>
      </c>
      <c r="BQ71" s="460">
        <v>0</v>
      </c>
      <c r="BR71" s="445">
        <v>58</v>
      </c>
      <c r="BS71" s="446"/>
      <c r="BT71" s="446">
        <v>50</v>
      </c>
      <c r="BU71" s="465"/>
      <c r="BV71" s="456">
        <v>58</v>
      </c>
      <c r="BW71" s="466"/>
      <c r="BX71" s="451">
        <v>49</v>
      </c>
      <c r="BY71" s="444"/>
      <c r="BZ71" s="456">
        <v>0</v>
      </c>
      <c r="CA71" s="451"/>
      <c r="CB71" s="451">
        <v>1</v>
      </c>
      <c r="CC71" s="467"/>
      <c r="CD71" s="456">
        <v>4.2962962962962967</v>
      </c>
      <c r="CE71" s="456"/>
      <c r="CF71" s="468">
        <v>53.4</v>
      </c>
      <c r="CG71" s="451"/>
      <c r="CH71" s="442">
        <v>0.6095890410958904</v>
      </c>
      <c r="CI71" s="452"/>
      <c r="CJ71" s="307">
        <v>174</v>
      </c>
      <c r="CK71" s="296"/>
      <c r="CL71" s="449">
        <v>116</v>
      </c>
      <c r="CM71" s="469"/>
      <c r="CN71" s="290">
        <v>58</v>
      </c>
      <c r="CO71" s="465"/>
      <c r="CP71" s="456">
        <v>116</v>
      </c>
      <c r="CQ71" s="451"/>
      <c r="CR71" s="451">
        <v>57</v>
      </c>
      <c r="CS71" s="463"/>
      <c r="CT71" s="449">
        <v>0</v>
      </c>
      <c r="CU71" s="451"/>
      <c r="CV71" s="451">
        <v>1</v>
      </c>
      <c r="CW71" s="444"/>
      <c r="CX71" s="449">
        <v>2.1722846441947565</v>
      </c>
      <c r="CY71" s="470"/>
      <c r="CZ71" s="471">
        <f t="shared" si="40"/>
        <v>26.4</v>
      </c>
      <c r="DA71" s="472">
        <f t="shared" si="39"/>
        <v>0</v>
      </c>
      <c r="DB71" s="115">
        <f t="shared" si="57"/>
        <v>0.6078747409624683</v>
      </c>
      <c r="DC71" s="116">
        <f t="shared" si="57"/>
        <v>0</v>
      </c>
      <c r="DD71" s="473">
        <f t="shared" si="41"/>
        <v>0</v>
      </c>
      <c r="DE71" s="473">
        <f t="shared" si="41"/>
        <v>0</v>
      </c>
      <c r="DF71" s="473">
        <f t="shared" si="41"/>
        <v>0</v>
      </c>
      <c r="DG71" s="474">
        <f t="shared" si="41"/>
        <v>0</v>
      </c>
      <c r="DH71" s="449">
        <f t="shared" si="41"/>
        <v>0</v>
      </c>
      <c r="DI71" s="451">
        <f t="shared" si="41"/>
        <v>0</v>
      </c>
      <c r="DJ71" s="451">
        <f t="shared" si="41"/>
        <v>0</v>
      </c>
      <c r="DK71" s="451">
        <f t="shared" si="41"/>
        <v>0</v>
      </c>
      <c r="DL71" s="449">
        <f t="shared" si="41"/>
        <v>0</v>
      </c>
      <c r="DM71" s="451">
        <f t="shared" si="41"/>
        <v>0</v>
      </c>
      <c r="DN71" s="451">
        <f t="shared" si="41"/>
        <v>0</v>
      </c>
      <c r="DO71" s="463">
        <f t="shared" si="41"/>
        <v>0</v>
      </c>
      <c r="DP71" s="449">
        <f t="shared" si="56"/>
        <v>0</v>
      </c>
      <c r="DQ71" s="453" t="e">
        <f t="shared" si="56"/>
        <v>#DIV/0!</v>
      </c>
      <c r="DR71" s="475">
        <f t="shared" si="18"/>
        <v>26.4</v>
      </c>
      <c r="DS71" s="459">
        <f t="shared" si="42"/>
        <v>100</v>
      </c>
      <c r="DT71" s="456">
        <f t="shared" si="43"/>
        <v>0</v>
      </c>
      <c r="DU71" s="459" t="e">
        <f t="shared" si="44"/>
        <v>#DIV/0!</v>
      </c>
      <c r="DV71" s="456">
        <f t="shared" si="45"/>
        <v>0</v>
      </c>
      <c r="DW71" s="458" t="e">
        <f t="shared" si="46"/>
        <v>#DIV/0!</v>
      </c>
      <c r="DX71" s="451">
        <f t="shared" si="47"/>
        <v>0</v>
      </c>
      <c r="DY71" s="459" t="e">
        <f t="shared" si="48"/>
        <v>#DIV/0!</v>
      </c>
      <c r="DZ71" s="456">
        <f t="shared" si="49"/>
        <v>0</v>
      </c>
      <c r="EA71" s="458" t="e">
        <f t="shared" si="50"/>
        <v>#DIV/0!</v>
      </c>
      <c r="EB71" s="451">
        <f t="shared" si="51"/>
        <v>0</v>
      </c>
      <c r="EC71" s="459" t="e">
        <f t="shared" si="52"/>
        <v>#DIV/0!</v>
      </c>
      <c r="ED71" s="456">
        <f t="shared" si="53"/>
        <v>0</v>
      </c>
      <c r="EE71" s="476">
        <v>0</v>
      </c>
      <c r="EF71" s="451">
        <f t="shared" si="54"/>
        <v>0</v>
      </c>
      <c r="EG71" s="459" t="e">
        <f t="shared" si="55"/>
        <v>#DIV/0!</v>
      </c>
      <c r="EH71" s="445" t="e">
        <f t="shared" si="19"/>
        <v>#DIV/0!</v>
      </c>
      <c r="EI71" s="477" t="e">
        <f t="shared" si="20"/>
        <v>#DIV/0!</v>
      </c>
    </row>
    <row r="72" spans="1:139" s="431" customFormat="1" ht="16.5" customHeight="1" x14ac:dyDescent="0.25">
      <c r="A72" s="777" t="s">
        <v>66</v>
      </c>
      <c r="B72" s="395" t="s">
        <v>67</v>
      </c>
      <c r="C72" s="396"/>
      <c r="D72" s="397">
        <v>7.3</v>
      </c>
      <c r="E72" s="398"/>
      <c r="F72" s="398">
        <v>6.7133227268965145E-2</v>
      </c>
      <c r="G72" s="398"/>
      <c r="H72" s="399">
        <v>195.45369354157873</v>
      </c>
      <c r="I72" s="400"/>
      <c r="J72" s="399">
        <v>103.53601926113534</v>
      </c>
      <c r="K72" s="401"/>
      <c r="L72" s="402">
        <v>91.917674280443379</v>
      </c>
      <c r="M72" s="403"/>
      <c r="N72" s="404">
        <v>103.53601926113534</v>
      </c>
      <c r="O72" s="405"/>
      <c r="P72" s="405">
        <v>81.780948360771063</v>
      </c>
      <c r="Q72" s="406"/>
      <c r="R72" s="404">
        <v>0</v>
      </c>
      <c r="S72" s="405"/>
      <c r="T72" s="405">
        <v>10.136725919672312</v>
      </c>
      <c r="U72" s="406"/>
      <c r="V72" s="402">
        <v>14</v>
      </c>
      <c r="W72" s="402"/>
      <c r="X72" s="407">
        <v>17</v>
      </c>
      <c r="Y72" s="408"/>
      <c r="Z72" s="479">
        <v>0.15489608295140819</v>
      </c>
      <c r="AA72" s="479"/>
      <c r="AB72" s="480">
        <v>596.74060371191615</v>
      </c>
      <c r="AC72" s="427"/>
      <c r="AD72" s="399">
        <v>296.4280195520891</v>
      </c>
      <c r="AE72" s="401"/>
      <c r="AF72" s="402">
        <v>300.31258415982705</v>
      </c>
      <c r="AG72" s="400"/>
      <c r="AH72" s="404">
        <v>296.4280195520891</v>
      </c>
      <c r="AI72" s="405"/>
      <c r="AJ72" s="405">
        <v>284.68084982795438</v>
      </c>
      <c r="AK72" s="406"/>
      <c r="AL72" s="404">
        <v>0</v>
      </c>
      <c r="AM72" s="405"/>
      <c r="AN72" s="405">
        <v>15.631734331872664</v>
      </c>
      <c r="AO72" s="406"/>
      <c r="AP72" s="402">
        <v>17.436942326593478</v>
      </c>
      <c r="AQ72" s="409"/>
      <c r="AR72" s="410">
        <v>32.5</v>
      </c>
      <c r="AS72" s="411"/>
      <c r="AT72" s="411">
        <v>0.29324719384992964</v>
      </c>
      <c r="AU72" s="481"/>
      <c r="AV72" s="402">
        <v>4551</v>
      </c>
      <c r="AW72" s="482"/>
      <c r="AX72" s="399">
        <v>2238</v>
      </c>
      <c r="AY72" s="413"/>
      <c r="AZ72" s="401">
        <v>2313</v>
      </c>
      <c r="BA72" s="413"/>
      <c r="BB72" s="399">
        <v>2238</v>
      </c>
      <c r="BC72" s="401"/>
      <c r="BD72" s="401">
        <v>2274</v>
      </c>
      <c r="BE72" s="400"/>
      <c r="BF72" s="402">
        <v>0</v>
      </c>
      <c r="BG72" s="402"/>
      <c r="BH72" s="402">
        <v>39</v>
      </c>
      <c r="BI72" s="402"/>
      <c r="BJ72" s="399">
        <v>68.861538461538458</v>
      </c>
      <c r="BK72" s="414"/>
      <c r="BL72" s="397">
        <v>26</v>
      </c>
      <c r="BM72" s="401"/>
      <c r="BN72" s="411">
        <v>0.23459775507994374</v>
      </c>
      <c r="BO72" s="415"/>
      <c r="BP72" s="404">
        <v>736</v>
      </c>
      <c r="BQ72" s="402">
        <v>0</v>
      </c>
      <c r="BR72" s="399">
        <v>393</v>
      </c>
      <c r="BS72" s="401"/>
      <c r="BT72" s="401">
        <v>343</v>
      </c>
      <c r="BU72" s="400"/>
      <c r="BV72" s="402">
        <v>393</v>
      </c>
      <c r="BW72" s="402"/>
      <c r="BX72" s="402">
        <v>336</v>
      </c>
      <c r="BY72" s="400"/>
      <c r="BZ72" s="402">
        <v>0</v>
      </c>
      <c r="CA72" s="402"/>
      <c r="CB72" s="402">
        <v>7</v>
      </c>
      <c r="CC72" s="400"/>
      <c r="CD72" s="402">
        <v>15.115384615384615</v>
      </c>
      <c r="CE72" s="402"/>
      <c r="CF72" s="416">
        <v>82.8</v>
      </c>
      <c r="CG72" s="401"/>
      <c r="CH72" s="411">
        <v>0.18788845597896014</v>
      </c>
      <c r="CI72" s="415"/>
      <c r="CJ72" s="482">
        <v>6079.1942972534944</v>
      </c>
      <c r="CK72" s="400"/>
      <c r="CL72" s="418">
        <v>3030.9640388132243</v>
      </c>
      <c r="CM72" s="413"/>
      <c r="CN72" s="401">
        <v>3048.2302584402705</v>
      </c>
      <c r="CO72" s="400"/>
      <c r="CP72" s="402">
        <v>3030.9640388132243</v>
      </c>
      <c r="CQ72" s="401"/>
      <c r="CR72" s="401">
        <v>2976.4617981887254</v>
      </c>
      <c r="CS72" s="413"/>
      <c r="CT72" s="418">
        <v>0</v>
      </c>
      <c r="CU72" s="401"/>
      <c r="CV72" s="401">
        <v>71.768460251544965</v>
      </c>
      <c r="CW72" s="400"/>
      <c r="CX72" s="418">
        <v>36.60584587938677</v>
      </c>
      <c r="CY72" s="419"/>
      <c r="CZ72" s="483">
        <f t="shared" si="40"/>
        <v>24.3</v>
      </c>
      <c r="DA72" s="484">
        <f t="shared" si="39"/>
        <v>0</v>
      </c>
      <c r="DB72" s="485" t="e">
        <f>(CZ72/#REF!)*100</f>
        <v>#REF!</v>
      </c>
      <c r="DC72" s="422" t="e">
        <f>(DA72/#REF!)*100</f>
        <v>#REF!</v>
      </c>
      <c r="DD72" s="404">
        <f t="shared" si="41"/>
        <v>399.96403881322442</v>
      </c>
      <c r="DE72" s="486">
        <f t="shared" si="41"/>
        <v>0</v>
      </c>
      <c r="DF72" s="486">
        <f t="shared" si="41"/>
        <v>392.2302584402704</v>
      </c>
      <c r="DG72" s="487">
        <f t="shared" si="41"/>
        <v>0</v>
      </c>
      <c r="DH72" s="418">
        <f t="shared" si="41"/>
        <v>399.96403881322442</v>
      </c>
      <c r="DI72" s="401">
        <f t="shared" si="41"/>
        <v>0</v>
      </c>
      <c r="DJ72" s="401">
        <f t="shared" si="41"/>
        <v>366.46179818872542</v>
      </c>
      <c r="DK72" s="401">
        <f t="shared" si="41"/>
        <v>0</v>
      </c>
      <c r="DL72" s="418">
        <f t="shared" si="41"/>
        <v>0</v>
      </c>
      <c r="DM72" s="401">
        <f t="shared" si="41"/>
        <v>0</v>
      </c>
      <c r="DN72" s="401">
        <f t="shared" si="41"/>
        <v>25.768460251544976</v>
      </c>
      <c r="DO72" s="413">
        <f t="shared" si="41"/>
        <v>0</v>
      </c>
      <c r="DP72" s="418">
        <f t="shared" si="56"/>
        <v>16</v>
      </c>
      <c r="DQ72" s="409" t="e">
        <f t="shared" si="56"/>
        <v>#DIV/0!</v>
      </c>
      <c r="DR72" s="426">
        <f>CZ72-DA72</f>
        <v>24.3</v>
      </c>
      <c r="DS72" s="427">
        <f t="shared" si="42"/>
        <v>100</v>
      </c>
      <c r="DT72" s="402">
        <f t="shared" si="43"/>
        <v>792.19429725349482</v>
      </c>
      <c r="DU72" s="427">
        <f t="shared" si="44"/>
        <v>100</v>
      </c>
      <c r="DV72" s="402">
        <f t="shared" si="45"/>
        <v>399.96403881322442</v>
      </c>
      <c r="DW72" s="411">
        <f t="shared" si="46"/>
        <v>100</v>
      </c>
      <c r="DX72" s="401">
        <f t="shared" si="47"/>
        <v>392.2302584402704</v>
      </c>
      <c r="DY72" s="427">
        <f t="shared" si="48"/>
        <v>100</v>
      </c>
      <c r="DZ72" s="402">
        <f t="shared" si="49"/>
        <v>399.96403881322442</v>
      </c>
      <c r="EA72" s="411">
        <f t="shared" si="50"/>
        <v>100</v>
      </c>
      <c r="EB72" s="401">
        <f t="shared" si="51"/>
        <v>366.46179818872542</v>
      </c>
      <c r="EC72" s="427">
        <f t="shared" si="52"/>
        <v>100</v>
      </c>
      <c r="ED72" s="402">
        <f t="shared" si="53"/>
        <v>0</v>
      </c>
      <c r="EE72" s="428">
        <v>0</v>
      </c>
      <c r="EF72" s="401">
        <f t="shared" si="54"/>
        <v>25.768460251544976</v>
      </c>
      <c r="EG72" s="428">
        <f t="shared" si="55"/>
        <v>100</v>
      </c>
      <c r="EH72" s="399" t="e">
        <f t="shared" si="19"/>
        <v>#DIV/0!</v>
      </c>
      <c r="EI72" s="488" t="e">
        <f t="shared" si="20"/>
        <v>#DIV/0!</v>
      </c>
    </row>
    <row r="73" spans="1:139" s="1" customFormat="1" ht="15.75" customHeight="1" x14ac:dyDescent="0.25">
      <c r="A73" s="775"/>
      <c r="B73" s="191"/>
      <c r="C73" s="98" t="s">
        <v>41</v>
      </c>
      <c r="D73" s="99">
        <v>3</v>
      </c>
      <c r="E73" s="100"/>
      <c r="F73" s="100">
        <v>0.13895321908290875</v>
      </c>
      <c r="G73" s="100"/>
      <c r="H73" s="103">
        <v>79.514563106796118</v>
      </c>
      <c r="I73" s="109"/>
      <c r="J73" s="137">
        <v>43.689320388349515</v>
      </c>
      <c r="K73" s="108"/>
      <c r="L73" s="204">
        <v>35.825242718446596</v>
      </c>
      <c r="M73" s="211"/>
      <c r="N73" s="199">
        <v>43.689320388349515</v>
      </c>
      <c r="O73" s="104"/>
      <c r="P73" s="108">
        <v>31.456310679611647</v>
      </c>
      <c r="Q73" s="110"/>
      <c r="R73" s="199">
        <v>0</v>
      </c>
      <c r="S73" s="108"/>
      <c r="T73" s="108">
        <v>4.3689320388349513</v>
      </c>
      <c r="U73" s="109"/>
      <c r="V73" s="117">
        <v>15</v>
      </c>
      <c r="W73" s="117"/>
      <c r="X73" s="111">
        <v>6.5</v>
      </c>
      <c r="Y73" s="112"/>
      <c r="Z73" s="100">
        <v>0.29761904761904762</v>
      </c>
      <c r="AA73" s="100"/>
      <c r="AB73" s="103">
        <v>230.8955223880597</v>
      </c>
      <c r="AC73" s="109"/>
      <c r="AD73" s="137">
        <v>118.84328358208955</v>
      </c>
      <c r="AE73" s="108"/>
      <c r="AF73" s="204">
        <v>112.05223880597015</v>
      </c>
      <c r="AG73" s="211"/>
      <c r="AH73" s="199">
        <v>118.84328358208955</v>
      </c>
      <c r="AI73" s="104"/>
      <c r="AJ73" s="108">
        <v>105.74626865671642</v>
      </c>
      <c r="AK73" s="110"/>
      <c r="AL73" s="199">
        <v>0</v>
      </c>
      <c r="AM73" s="108"/>
      <c r="AN73" s="108">
        <v>6.3059701492537314</v>
      </c>
      <c r="AO73" s="109"/>
      <c r="AP73" s="105">
        <v>18.28358208955224</v>
      </c>
      <c r="AQ73" s="113"/>
      <c r="AR73" s="114">
        <v>13.700000000000001</v>
      </c>
      <c r="AS73" s="115"/>
      <c r="AT73" s="115">
        <v>0.62047101449275366</v>
      </c>
      <c r="AU73" s="116"/>
      <c r="AV73" s="105">
        <v>3990</v>
      </c>
      <c r="AW73" s="119"/>
      <c r="AX73" s="137">
        <v>1964</v>
      </c>
      <c r="AY73" s="203"/>
      <c r="AZ73" s="108">
        <v>2026</v>
      </c>
      <c r="BA73" s="203"/>
      <c r="BB73" s="137">
        <v>1964</v>
      </c>
      <c r="BC73" s="104"/>
      <c r="BD73" s="108">
        <v>1992</v>
      </c>
      <c r="BE73" s="211"/>
      <c r="BF73" s="202">
        <v>0</v>
      </c>
      <c r="BG73" s="203"/>
      <c r="BH73" s="203">
        <v>34</v>
      </c>
      <c r="BI73" s="118"/>
      <c r="BJ73" s="101">
        <v>143.35766423357663</v>
      </c>
      <c r="BK73" s="121"/>
      <c r="BL73" s="99">
        <v>7.3</v>
      </c>
      <c r="BM73" s="104"/>
      <c r="BN73" s="100">
        <v>0.33046627433227704</v>
      </c>
      <c r="BO73" s="109"/>
      <c r="BP73" s="107">
        <v>216</v>
      </c>
      <c r="BQ73" s="119">
        <v>0</v>
      </c>
      <c r="BR73" s="137">
        <v>117</v>
      </c>
      <c r="BS73" s="108"/>
      <c r="BT73" s="108">
        <v>99</v>
      </c>
      <c r="BU73" s="110"/>
      <c r="BV73" s="204">
        <v>117</v>
      </c>
      <c r="BW73" s="192"/>
      <c r="BX73" s="108">
        <v>97</v>
      </c>
      <c r="BY73" s="110"/>
      <c r="BZ73" s="204">
        <v>0</v>
      </c>
      <c r="CA73" s="108"/>
      <c r="CB73" s="108">
        <v>2</v>
      </c>
      <c r="CC73" s="193"/>
      <c r="CD73" s="105">
        <v>16.027397260273972</v>
      </c>
      <c r="CE73" s="105"/>
      <c r="CF73" s="433">
        <v>30.500000000000004</v>
      </c>
      <c r="CG73" s="104"/>
      <c r="CH73" s="100">
        <v>0.34817351598173524</v>
      </c>
      <c r="CI73" s="141"/>
      <c r="CJ73" s="142">
        <v>4516.4100854948556</v>
      </c>
      <c r="CK73" s="102"/>
      <c r="CL73" s="107">
        <v>2243.5326039704391</v>
      </c>
      <c r="CM73" s="120"/>
      <c r="CN73" s="127">
        <v>2272.8774815244169</v>
      </c>
      <c r="CO73" s="110"/>
      <c r="CP73" s="105">
        <v>2243.5326039704391</v>
      </c>
      <c r="CQ73" s="104"/>
      <c r="CR73" s="104">
        <v>2226.2025793363282</v>
      </c>
      <c r="CS73" s="118"/>
      <c r="CT73" s="107">
        <v>0</v>
      </c>
      <c r="CU73" s="104"/>
      <c r="CV73" s="104">
        <v>46.67490218808868</v>
      </c>
      <c r="CW73" s="109"/>
      <c r="CX73" s="107">
        <v>73.558446031817667</v>
      </c>
      <c r="CY73" s="189"/>
      <c r="CZ73" s="129">
        <f t="shared" si="40"/>
        <v>9.5</v>
      </c>
      <c r="DA73" s="130">
        <f t="shared" si="39"/>
        <v>0</v>
      </c>
      <c r="DB73" s="115">
        <f>(CZ73/4343)*100</f>
        <v>0.21874280451300945</v>
      </c>
      <c r="DC73" s="132">
        <f>(DA73/4343)*100</f>
        <v>0</v>
      </c>
      <c r="DD73" s="107">
        <f t="shared" si="41"/>
        <v>162.53260397043908</v>
      </c>
      <c r="DE73" s="105">
        <f t="shared" si="41"/>
        <v>0</v>
      </c>
      <c r="DF73" s="105">
        <f t="shared" si="41"/>
        <v>147.87748152441674</v>
      </c>
      <c r="DG73" s="119">
        <f t="shared" si="41"/>
        <v>0</v>
      </c>
      <c r="DH73" s="107">
        <f t="shared" si="41"/>
        <v>162.53260397043908</v>
      </c>
      <c r="DI73" s="104">
        <f t="shared" si="41"/>
        <v>0</v>
      </c>
      <c r="DJ73" s="104">
        <f t="shared" si="41"/>
        <v>137.20257933632809</v>
      </c>
      <c r="DK73" s="104">
        <f t="shared" si="41"/>
        <v>0</v>
      </c>
      <c r="DL73" s="107">
        <f t="shared" si="41"/>
        <v>0</v>
      </c>
      <c r="DM73" s="104">
        <f t="shared" si="41"/>
        <v>0</v>
      </c>
      <c r="DN73" s="104">
        <f t="shared" si="41"/>
        <v>10.674902188088684</v>
      </c>
      <c r="DO73" s="118">
        <f t="shared" si="41"/>
        <v>0</v>
      </c>
      <c r="DP73" s="147">
        <f t="shared" si="56"/>
        <v>17</v>
      </c>
      <c r="DQ73" s="434" t="e">
        <f t="shared" si="56"/>
        <v>#DIV/0!</v>
      </c>
      <c r="DR73" s="133">
        <f t="shared" si="18"/>
        <v>9.5</v>
      </c>
      <c r="DS73" s="134">
        <f t="shared" si="42"/>
        <v>100</v>
      </c>
      <c r="DT73" s="117">
        <f t="shared" si="43"/>
        <v>310.41008549485582</v>
      </c>
      <c r="DU73" s="134">
        <f t="shared" si="44"/>
        <v>100</v>
      </c>
      <c r="DV73" s="117">
        <f t="shared" si="45"/>
        <v>162.53260397043908</v>
      </c>
      <c r="DW73" s="135">
        <f t="shared" si="46"/>
        <v>100</v>
      </c>
      <c r="DX73" s="127">
        <f t="shared" si="47"/>
        <v>147.87748152441674</v>
      </c>
      <c r="DY73" s="134">
        <f t="shared" si="48"/>
        <v>100</v>
      </c>
      <c r="DZ73" s="117">
        <f t="shared" si="49"/>
        <v>162.53260397043908</v>
      </c>
      <c r="EA73" s="135">
        <f t="shared" si="50"/>
        <v>100</v>
      </c>
      <c r="EB73" s="127">
        <f t="shared" si="51"/>
        <v>137.20257933632809</v>
      </c>
      <c r="EC73" s="134">
        <f t="shared" si="52"/>
        <v>100</v>
      </c>
      <c r="ED73" s="117">
        <f t="shared" si="53"/>
        <v>0</v>
      </c>
      <c r="EE73" s="136">
        <v>0</v>
      </c>
      <c r="EF73" s="127">
        <f t="shared" si="54"/>
        <v>10.674902188088684</v>
      </c>
      <c r="EG73" s="136">
        <f t="shared" si="55"/>
        <v>100</v>
      </c>
      <c r="EH73" s="137" t="e">
        <f t="shared" si="19"/>
        <v>#DIV/0!</v>
      </c>
      <c r="EI73" s="138" t="e">
        <f t="shared" si="20"/>
        <v>#DIV/0!</v>
      </c>
    </row>
    <row r="74" spans="1:139" s="139" customFormat="1" ht="15.75" customHeight="1" x14ac:dyDescent="0.25">
      <c r="A74" s="775"/>
      <c r="B74" s="97"/>
      <c r="C74" s="98" t="s">
        <v>42</v>
      </c>
      <c r="D74" s="99">
        <v>1</v>
      </c>
      <c r="E74" s="100"/>
      <c r="F74" s="100">
        <v>4.6317739694302917E-2</v>
      </c>
      <c r="G74" s="100"/>
      <c r="H74" s="103">
        <v>28.405797101449274</v>
      </c>
      <c r="I74" s="109"/>
      <c r="J74" s="137">
        <v>14.565217391304348</v>
      </c>
      <c r="K74" s="108"/>
      <c r="L74" s="204">
        <v>13.840579710144928</v>
      </c>
      <c r="M74" s="211"/>
      <c r="N74" s="107">
        <v>14.565217391304348</v>
      </c>
      <c r="O74" s="104"/>
      <c r="P74" s="104">
        <v>12.391304347826088</v>
      </c>
      <c r="Q74" s="109"/>
      <c r="R74" s="107">
        <v>0</v>
      </c>
      <c r="S74" s="108"/>
      <c r="T74" s="104">
        <v>1.4492753623188406</v>
      </c>
      <c r="U74" s="109"/>
      <c r="V74" s="117">
        <v>15</v>
      </c>
      <c r="W74" s="117"/>
      <c r="X74" s="111">
        <v>2.6</v>
      </c>
      <c r="Y74" s="112"/>
      <c r="Z74" s="100">
        <v>0.11904761904761905</v>
      </c>
      <c r="AA74" s="100"/>
      <c r="AB74" s="103">
        <v>97.774647887323951</v>
      </c>
      <c r="AC74" s="109"/>
      <c r="AD74" s="137">
        <v>47.605633802816904</v>
      </c>
      <c r="AE74" s="108"/>
      <c r="AF74" s="204">
        <v>50.169014084507047</v>
      </c>
      <c r="AG74" s="211"/>
      <c r="AH74" s="107">
        <v>47.605633802816904</v>
      </c>
      <c r="AI74" s="104"/>
      <c r="AJ74" s="104">
        <v>47.605633802816904</v>
      </c>
      <c r="AK74" s="110"/>
      <c r="AL74" s="107">
        <v>0</v>
      </c>
      <c r="AM74" s="108"/>
      <c r="AN74" s="104">
        <v>2.563380281690141</v>
      </c>
      <c r="AO74" s="110"/>
      <c r="AP74" s="105">
        <v>18.309859154929576</v>
      </c>
      <c r="AQ74" s="113"/>
      <c r="AR74" s="114">
        <v>7.4</v>
      </c>
      <c r="AS74" s="115"/>
      <c r="AT74" s="115">
        <v>0.33514492753623193</v>
      </c>
      <c r="AU74" s="116"/>
      <c r="AV74" s="105">
        <v>222</v>
      </c>
      <c r="AW74" s="119"/>
      <c r="AX74" s="137">
        <v>108</v>
      </c>
      <c r="AY74" s="203"/>
      <c r="AZ74" s="108">
        <v>114</v>
      </c>
      <c r="BA74" s="203"/>
      <c r="BB74" s="103">
        <v>108</v>
      </c>
      <c r="BC74" s="108"/>
      <c r="BD74" s="104">
        <v>112</v>
      </c>
      <c r="BE74" s="106"/>
      <c r="BF74" s="119">
        <v>0</v>
      </c>
      <c r="BG74" s="118"/>
      <c r="BH74" s="118">
        <v>2</v>
      </c>
      <c r="BI74" s="203"/>
      <c r="BJ74" s="101">
        <v>14.594594594594595</v>
      </c>
      <c r="BK74" s="121"/>
      <c r="BL74" s="99">
        <v>7.4</v>
      </c>
      <c r="BM74" s="104"/>
      <c r="BN74" s="100">
        <v>0.33499320959710277</v>
      </c>
      <c r="BO74" s="109"/>
      <c r="BP74" s="107">
        <v>202</v>
      </c>
      <c r="BQ74" s="119">
        <v>0</v>
      </c>
      <c r="BR74" s="137">
        <v>108</v>
      </c>
      <c r="BS74" s="108"/>
      <c r="BT74" s="108">
        <v>94</v>
      </c>
      <c r="BU74" s="110"/>
      <c r="BV74" s="105">
        <v>108</v>
      </c>
      <c r="BW74" s="122"/>
      <c r="BX74" s="104">
        <v>92</v>
      </c>
      <c r="BY74" s="109"/>
      <c r="BZ74" s="105">
        <v>0</v>
      </c>
      <c r="CA74" s="104"/>
      <c r="CB74" s="104">
        <v>2</v>
      </c>
      <c r="CC74" s="123"/>
      <c r="CD74" s="105">
        <v>14.594594594594595</v>
      </c>
      <c r="CE74" s="105"/>
      <c r="CF74" s="433">
        <v>18.399999999999999</v>
      </c>
      <c r="CG74" s="104"/>
      <c r="CH74" s="100">
        <v>0.21004566210045661</v>
      </c>
      <c r="CI74" s="141"/>
      <c r="CJ74" s="142">
        <v>550.18044498877327</v>
      </c>
      <c r="CK74" s="102"/>
      <c r="CL74" s="107">
        <v>278.17085119412127</v>
      </c>
      <c r="CM74" s="120"/>
      <c r="CN74" s="127">
        <v>272.00959379465201</v>
      </c>
      <c r="CO74" s="110"/>
      <c r="CP74" s="105">
        <v>278.17085119412127</v>
      </c>
      <c r="CQ74" s="104"/>
      <c r="CR74" s="104">
        <v>263.99693815064302</v>
      </c>
      <c r="CS74" s="118"/>
      <c r="CT74" s="107">
        <v>0</v>
      </c>
      <c r="CU74" s="104"/>
      <c r="CV74" s="104">
        <v>8.0126556440089818</v>
      </c>
      <c r="CW74" s="109"/>
      <c r="CX74" s="107">
        <v>15.117981043158766</v>
      </c>
      <c r="CY74" s="189"/>
      <c r="CZ74" s="129">
        <f t="shared" si="40"/>
        <v>3.6</v>
      </c>
      <c r="DA74" s="130">
        <f t="shared" si="39"/>
        <v>0</v>
      </c>
      <c r="DB74" s="115">
        <f t="shared" ref="DB74:DC77" si="58">(CZ74/4343)*100</f>
        <v>8.2892010131245683E-2</v>
      </c>
      <c r="DC74" s="132">
        <f t="shared" si="58"/>
        <v>0</v>
      </c>
      <c r="DD74" s="107">
        <f t="shared" si="41"/>
        <v>62.170851194121255</v>
      </c>
      <c r="DE74" s="105">
        <f t="shared" si="41"/>
        <v>0</v>
      </c>
      <c r="DF74" s="105">
        <f t="shared" si="41"/>
        <v>64.009593794651977</v>
      </c>
      <c r="DG74" s="119">
        <f t="shared" si="41"/>
        <v>0</v>
      </c>
      <c r="DH74" s="107">
        <f t="shared" si="41"/>
        <v>62.170851194121255</v>
      </c>
      <c r="DI74" s="104">
        <f t="shared" si="41"/>
        <v>0</v>
      </c>
      <c r="DJ74" s="104">
        <f t="shared" si="41"/>
        <v>59.99693815064299</v>
      </c>
      <c r="DK74" s="104">
        <f t="shared" si="41"/>
        <v>0</v>
      </c>
      <c r="DL74" s="107">
        <f t="shared" si="41"/>
        <v>0</v>
      </c>
      <c r="DM74" s="104">
        <f t="shared" si="41"/>
        <v>0</v>
      </c>
      <c r="DN74" s="104">
        <f t="shared" si="41"/>
        <v>4.0126556440089818</v>
      </c>
      <c r="DO74" s="118">
        <f t="shared" si="41"/>
        <v>0</v>
      </c>
      <c r="DP74" s="147">
        <f t="shared" si="56"/>
        <v>17</v>
      </c>
      <c r="DQ74" s="434" t="e">
        <f t="shared" si="56"/>
        <v>#DIV/0!</v>
      </c>
      <c r="DR74" s="133">
        <f t="shared" si="18"/>
        <v>3.6</v>
      </c>
      <c r="DS74" s="134">
        <f t="shared" si="42"/>
        <v>100</v>
      </c>
      <c r="DT74" s="117">
        <f t="shared" si="43"/>
        <v>126.18044498877323</v>
      </c>
      <c r="DU74" s="134">
        <f t="shared" si="44"/>
        <v>100</v>
      </c>
      <c r="DV74" s="117">
        <f t="shared" si="45"/>
        <v>62.170851194121255</v>
      </c>
      <c r="DW74" s="135">
        <f t="shared" si="46"/>
        <v>100</v>
      </c>
      <c r="DX74" s="127">
        <f t="shared" si="47"/>
        <v>64.009593794651977</v>
      </c>
      <c r="DY74" s="134">
        <f t="shared" si="48"/>
        <v>100</v>
      </c>
      <c r="DZ74" s="117">
        <f t="shared" si="49"/>
        <v>62.170851194121255</v>
      </c>
      <c r="EA74" s="135">
        <f t="shared" si="50"/>
        <v>100</v>
      </c>
      <c r="EB74" s="127">
        <f t="shared" si="51"/>
        <v>59.99693815064299</v>
      </c>
      <c r="EC74" s="134">
        <f t="shared" si="52"/>
        <v>100</v>
      </c>
      <c r="ED74" s="117">
        <f t="shared" si="53"/>
        <v>0</v>
      </c>
      <c r="EE74" s="136">
        <v>0</v>
      </c>
      <c r="EF74" s="127">
        <f t="shared" si="54"/>
        <v>4.0126556440089818</v>
      </c>
      <c r="EG74" s="136">
        <f t="shared" si="55"/>
        <v>100</v>
      </c>
      <c r="EH74" s="137" t="e">
        <f t="shared" si="19"/>
        <v>#DIV/0!</v>
      </c>
      <c r="EI74" s="138" t="e">
        <f t="shared" si="20"/>
        <v>#DIV/0!</v>
      </c>
    </row>
    <row r="75" spans="1:139" s="139" customFormat="1" ht="15.75" customHeight="1" x14ac:dyDescent="0.25">
      <c r="A75" s="775"/>
      <c r="B75" s="97"/>
      <c r="C75" s="98" t="s">
        <v>43</v>
      </c>
      <c r="D75" s="99">
        <v>2.5</v>
      </c>
      <c r="E75" s="100"/>
      <c r="F75" s="100">
        <v>0.11579434923575729</v>
      </c>
      <c r="G75" s="100"/>
      <c r="H75" s="103">
        <v>71.666666666666657</v>
      </c>
      <c r="I75" s="109"/>
      <c r="J75" s="137">
        <v>36.481481481481481</v>
      </c>
      <c r="K75" s="108"/>
      <c r="L75" s="204">
        <v>35.185185185185183</v>
      </c>
      <c r="M75" s="211"/>
      <c r="N75" s="107">
        <v>36.481481481481481</v>
      </c>
      <c r="O75" s="104"/>
      <c r="P75" s="104">
        <v>31.666666666666664</v>
      </c>
      <c r="Q75" s="109"/>
      <c r="R75" s="107">
        <v>0</v>
      </c>
      <c r="S75" s="104"/>
      <c r="T75" s="104">
        <v>3.5185185185185182</v>
      </c>
      <c r="U75" s="109"/>
      <c r="V75" s="117">
        <v>15</v>
      </c>
      <c r="W75" s="117"/>
      <c r="X75" s="111">
        <v>6.4</v>
      </c>
      <c r="Y75" s="112"/>
      <c r="Z75" s="100">
        <v>0.29304029304029305</v>
      </c>
      <c r="AA75" s="100"/>
      <c r="AB75" s="103">
        <v>243.29411764705884</v>
      </c>
      <c r="AC75" s="109"/>
      <c r="AD75" s="137">
        <v>117.17647058823529</v>
      </c>
      <c r="AE75" s="108"/>
      <c r="AF75" s="204">
        <v>126.11764705882354</v>
      </c>
      <c r="AG75" s="211"/>
      <c r="AH75" s="107">
        <v>117.17647058823529</v>
      </c>
      <c r="AI75" s="104"/>
      <c r="AJ75" s="104">
        <v>120</v>
      </c>
      <c r="AK75" s="110"/>
      <c r="AL75" s="107">
        <v>0</v>
      </c>
      <c r="AM75" s="108"/>
      <c r="AN75" s="104">
        <v>6.117647058823529</v>
      </c>
      <c r="AO75" s="110"/>
      <c r="AP75" s="105">
        <v>18.308823529411764</v>
      </c>
      <c r="AQ75" s="113"/>
      <c r="AR75" s="114">
        <v>6.7</v>
      </c>
      <c r="AS75" s="115"/>
      <c r="AT75" s="115">
        <v>0.30344202898550726</v>
      </c>
      <c r="AU75" s="116"/>
      <c r="AV75" s="105">
        <v>201</v>
      </c>
      <c r="AW75" s="119"/>
      <c r="AX75" s="137">
        <v>98</v>
      </c>
      <c r="AY75" s="203"/>
      <c r="AZ75" s="108">
        <v>103</v>
      </c>
      <c r="BA75" s="203"/>
      <c r="BB75" s="103">
        <v>98</v>
      </c>
      <c r="BC75" s="108"/>
      <c r="BD75" s="104">
        <v>101</v>
      </c>
      <c r="BE75" s="106"/>
      <c r="BF75" s="119">
        <v>0</v>
      </c>
      <c r="BG75" s="118"/>
      <c r="BH75" s="118">
        <v>2</v>
      </c>
      <c r="BI75" s="203"/>
      <c r="BJ75" s="101">
        <v>14.626865671641792</v>
      </c>
      <c r="BK75" s="121"/>
      <c r="BL75" s="99">
        <v>7</v>
      </c>
      <c r="BM75" s="104"/>
      <c r="BN75" s="100">
        <v>0.31688546853779992</v>
      </c>
      <c r="BO75" s="109"/>
      <c r="BP75" s="107">
        <v>191</v>
      </c>
      <c r="BQ75" s="119">
        <v>0</v>
      </c>
      <c r="BR75" s="137">
        <v>100</v>
      </c>
      <c r="BS75" s="108"/>
      <c r="BT75" s="108">
        <v>91</v>
      </c>
      <c r="BU75" s="110"/>
      <c r="BV75" s="105">
        <v>100</v>
      </c>
      <c r="BW75" s="435"/>
      <c r="BX75" s="104">
        <v>89</v>
      </c>
      <c r="BY75" s="109"/>
      <c r="BZ75" s="105">
        <v>0</v>
      </c>
      <c r="CA75" s="104"/>
      <c r="CB75" s="104">
        <v>2</v>
      </c>
      <c r="CC75" s="123"/>
      <c r="CD75" s="105">
        <v>14.285714285714286</v>
      </c>
      <c r="CE75" s="105"/>
      <c r="CF75" s="433">
        <v>22.6</v>
      </c>
      <c r="CG75" s="104"/>
      <c r="CH75" s="100">
        <v>0.25799086757990869</v>
      </c>
      <c r="CI75" s="141"/>
      <c r="CJ75" s="142">
        <v>706.96078431372553</v>
      </c>
      <c r="CK75" s="102"/>
      <c r="CL75" s="107">
        <v>351.65795206971677</v>
      </c>
      <c r="CM75" s="120"/>
      <c r="CN75" s="127">
        <v>355.30283224400875</v>
      </c>
      <c r="CO75" s="110"/>
      <c r="CP75" s="105">
        <v>351.65795206971677</v>
      </c>
      <c r="CQ75" s="104"/>
      <c r="CR75" s="104">
        <v>341.66666666666663</v>
      </c>
      <c r="CS75" s="118"/>
      <c r="CT75" s="107">
        <v>0</v>
      </c>
      <c r="CU75" s="104"/>
      <c r="CV75" s="104">
        <v>13.636165577342048</v>
      </c>
      <c r="CW75" s="109"/>
      <c r="CX75" s="107">
        <v>15.560086374766227</v>
      </c>
      <c r="CY75" s="189"/>
      <c r="CZ75" s="129">
        <f t="shared" si="40"/>
        <v>8.9</v>
      </c>
      <c r="DA75" s="130">
        <f t="shared" si="39"/>
        <v>0</v>
      </c>
      <c r="DB75" s="115">
        <f t="shared" si="58"/>
        <v>0.20492746949113519</v>
      </c>
      <c r="DC75" s="132">
        <f t="shared" si="58"/>
        <v>0</v>
      </c>
      <c r="DD75" s="107">
        <f t="shared" si="41"/>
        <v>153.65795206971677</v>
      </c>
      <c r="DE75" s="105">
        <f t="shared" si="41"/>
        <v>0</v>
      </c>
      <c r="DF75" s="105">
        <f t="shared" si="41"/>
        <v>161.30283224400873</v>
      </c>
      <c r="DG75" s="119">
        <f t="shared" si="41"/>
        <v>0</v>
      </c>
      <c r="DH75" s="107">
        <f t="shared" si="41"/>
        <v>153.65795206971677</v>
      </c>
      <c r="DI75" s="104">
        <f t="shared" si="41"/>
        <v>0</v>
      </c>
      <c r="DJ75" s="104">
        <f t="shared" si="41"/>
        <v>151.66666666666666</v>
      </c>
      <c r="DK75" s="104">
        <f t="shared" si="41"/>
        <v>0</v>
      </c>
      <c r="DL75" s="107">
        <f t="shared" si="41"/>
        <v>0</v>
      </c>
      <c r="DM75" s="104">
        <f t="shared" si="41"/>
        <v>0</v>
      </c>
      <c r="DN75" s="104">
        <f t="shared" si="41"/>
        <v>9.636165577342048</v>
      </c>
      <c r="DO75" s="118">
        <f t="shared" si="41"/>
        <v>0</v>
      </c>
      <c r="DP75" s="147">
        <f t="shared" si="56"/>
        <v>17</v>
      </c>
      <c r="DQ75" s="434" t="e">
        <f t="shared" si="56"/>
        <v>#DIV/0!</v>
      </c>
      <c r="DR75" s="133">
        <f t="shared" si="18"/>
        <v>8.9</v>
      </c>
      <c r="DS75" s="134">
        <f t="shared" si="42"/>
        <v>100</v>
      </c>
      <c r="DT75" s="117">
        <f t="shared" si="43"/>
        <v>314.96078431372553</v>
      </c>
      <c r="DU75" s="134">
        <f t="shared" si="44"/>
        <v>100</v>
      </c>
      <c r="DV75" s="117">
        <f t="shared" si="45"/>
        <v>153.65795206971677</v>
      </c>
      <c r="DW75" s="135">
        <f t="shared" si="46"/>
        <v>100</v>
      </c>
      <c r="DX75" s="127">
        <f t="shared" si="47"/>
        <v>161.30283224400873</v>
      </c>
      <c r="DY75" s="134">
        <f t="shared" si="48"/>
        <v>100</v>
      </c>
      <c r="DZ75" s="117">
        <f t="shared" si="49"/>
        <v>153.65795206971677</v>
      </c>
      <c r="EA75" s="135">
        <f t="shared" si="50"/>
        <v>100</v>
      </c>
      <c r="EB75" s="127">
        <f t="shared" si="51"/>
        <v>151.66666666666666</v>
      </c>
      <c r="EC75" s="134">
        <f t="shared" si="52"/>
        <v>100</v>
      </c>
      <c r="ED75" s="117">
        <f t="shared" si="53"/>
        <v>0</v>
      </c>
      <c r="EE75" s="136">
        <v>0</v>
      </c>
      <c r="EF75" s="127">
        <f t="shared" si="54"/>
        <v>9.636165577342048</v>
      </c>
      <c r="EG75" s="136">
        <f t="shared" si="55"/>
        <v>100</v>
      </c>
      <c r="EH75" s="137" t="e">
        <f t="shared" si="19"/>
        <v>#DIV/0!</v>
      </c>
      <c r="EI75" s="138" t="e">
        <f t="shared" si="20"/>
        <v>#DIV/0!</v>
      </c>
    </row>
    <row r="76" spans="1:139" ht="15.75" customHeight="1" x14ac:dyDescent="0.25">
      <c r="A76" s="775"/>
      <c r="B76" s="187"/>
      <c r="C76" s="98" t="s">
        <v>44</v>
      </c>
      <c r="D76" s="99">
        <v>0.6</v>
      </c>
      <c r="E76" s="100"/>
      <c r="F76" s="100">
        <v>2.779064381658175E-2</v>
      </c>
      <c r="G76" s="100"/>
      <c r="H76" s="103">
        <v>15.866666666666667</v>
      </c>
      <c r="I76" s="109"/>
      <c r="J76" s="137">
        <v>8.8000000000000007</v>
      </c>
      <c r="K76" s="108"/>
      <c r="L76" s="204">
        <v>7.0666666666666664</v>
      </c>
      <c r="M76" s="211"/>
      <c r="N76" s="107">
        <v>8.8000000000000007</v>
      </c>
      <c r="O76" s="104"/>
      <c r="P76" s="104">
        <v>6.2666666666666666</v>
      </c>
      <c r="Q76" s="109"/>
      <c r="R76" s="107">
        <v>0</v>
      </c>
      <c r="S76" s="104"/>
      <c r="T76" s="104">
        <v>0.8</v>
      </c>
      <c r="U76" s="109"/>
      <c r="V76" s="117">
        <v>15</v>
      </c>
      <c r="W76" s="117"/>
      <c r="X76" s="111">
        <v>0.7</v>
      </c>
      <c r="Y76" s="112"/>
      <c r="Z76" s="100">
        <v>3.2051282051282048E-2</v>
      </c>
      <c r="AA76" s="100"/>
      <c r="AB76" s="103">
        <v>24.776315789473678</v>
      </c>
      <c r="AC76" s="109"/>
      <c r="AD76" s="137">
        <v>12.802631578947366</v>
      </c>
      <c r="AE76" s="108"/>
      <c r="AF76" s="204">
        <v>11.973684210526313</v>
      </c>
      <c r="AG76" s="211"/>
      <c r="AH76" s="107">
        <v>12.802631578947366</v>
      </c>
      <c r="AI76" s="104"/>
      <c r="AJ76" s="104">
        <v>11.32894736842105</v>
      </c>
      <c r="AK76" s="110"/>
      <c r="AL76" s="107">
        <v>0</v>
      </c>
      <c r="AM76" s="108"/>
      <c r="AN76" s="104">
        <v>0.64473684210526305</v>
      </c>
      <c r="AO76" s="141"/>
      <c r="AP76" s="105">
        <v>18.289473684210524</v>
      </c>
      <c r="AQ76" s="113"/>
      <c r="AR76" s="114">
        <v>3.6999999999999997</v>
      </c>
      <c r="AS76" s="115"/>
      <c r="AT76" s="115">
        <v>0.16757246376811594</v>
      </c>
      <c r="AU76" s="116"/>
      <c r="AV76" s="105">
        <v>138</v>
      </c>
      <c r="AW76" s="119"/>
      <c r="AX76" s="137">
        <v>68</v>
      </c>
      <c r="AY76" s="203"/>
      <c r="AZ76" s="108">
        <v>70</v>
      </c>
      <c r="BA76" s="203"/>
      <c r="BB76" s="103">
        <v>68</v>
      </c>
      <c r="BC76" s="140"/>
      <c r="BD76" s="104">
        <v>69</v>
      </c>
      <c r="BE76" s="106"/>
      <c r="BF76" s="119">
        <v>0</v>
      </c>
      <c r="BG76" s="118"/>
      <c r="BH76" s="118">
        <v>1</v>
      </c>
      <c r="BI76" s="436"/>
      <c r="BJ76" s="101">
        <v>18.378378378378379</v>
      </c>
      <c r="BK76" s="121"/>
      <c r="BL76" s="99">
        <v>3.6999999999999997</v>
      </c>
      <c r="BM76" s="104"/>
      <c r="BN76" s="100">
        <v>0.16749660479855139</v>
      </c>
      <c r="BO76" s="109"/>
      <c r="BP76" s="107">
        <v>127</v>
      </c>
      <c r="BQ76" s="119">
        <v>0</v>
      </c>
      <c r="BR76" s="137">
        <v>68</v>
      </c>
      <c r="BS76" s="108"/>
      <c r="BT76" s="108">
        <v>59</v>
      </c>
      <c r="BU76" s="110"/>
      <c r="BV76" s="105">
        <v>68</v>
      </c>
      <c r="BW76" s="437"/>
      <c r="BX76" s="104">
        <v>58</v>
      </c>
      <c r="BY76" s="109"/>
      <c r="BZ76" s="105">
        <v>0</v>
      </c>
      <c r="CA76" s="104"/>
      <c r="CB76" s="104">
        <v>1</v>
      </c>
      <c r="CC76" s="144"/>
      <c r="CD76" s="105">
        <v>18.378378378378379</v>
      </c>
      <c r="CE76" s="105"/>
      <c r="CF76" s="433">
        <v>8.6999999999999993</v>
      </c>
      <c r="CG76" s="104"/>
      <c r="CH76" s="100">
        <v>9.9315068493150679E-2</v>
      </c>
      <c r="CI76" s="141"/>
      <c r="CJ76" s="142">
        <v>305.64298245614032</v>
      </c>
      <c r="CK76" s="102"/>
      <c r="CL76" s="107">
        <v>157.60263157894735</v>
      </c>
      <c r="CM76" s="120"/>
      <c r="CN76" s="127">
        <v>148.04035087719296</v>
      </c>
      <c r="CO76" s="110"/>
      <c r="CP76" s="105">
        <v>157.60263157894735</v>
      </c>
      <c r="CQ76" s="104"/>
      <c r="CR76" s="104">
        <v>144.59561403508772</v>
      </c>
      <c r="CS76" s="118"/>
      <c r="CT76" s="107">
        <v>0</v>
      </c>
      <c r="CU76" s="104"/>
      <c r="CV76" s="104">
        <v>3.4447368421052631</v>
      </c>
      <c r="CW76" s="109"/>
      <c r="CX76" s="107">
        <v>18.11524500907441</v>
      </c>
      <c r="CY76" s="189"/>
      <c r="CZ76" s="129">
        <f t="shared" si="40"/>
        <v>1.2999999999999998</v>
      </c>
      <c r="DA76" s="130">
        <f t="shared" si="39"/>
        <v>0</v>
      </c>
      <c r="DB76" s="115">
        <f t="shared" si="58"/>
        <v>2.9933225880727603E-2</v>
      </c>
      <c r="DC76" s="132">
        <f t="shared" si="58"/>
        <v>0</v>
      </c>
      <c r="DD76" s="107">
        <f t="shared" si="41"/>
        <v>21.602631578947367</v>
      </c>
      <c r="DE76" s="105">
        <f t="shared" si="41"/>
        <v>0</v>
      </c>
      <c r="DF76" s="105">
        <f t="shared" si="41"/>
        <v>19.040350877192978</v>
      </c>
      <c r="DG76" s="119">
        <f t="shared" si="41"/>
        <v>0</v>
      </c>
      <c r="DH76" s="107">
        <f t="shared" si="41"/>
        <v>21.602631578947367</v>
      </c>
      <c r="DI76" s="104">
        <f t="shared" si="41"/>
        <v>0</v>
      </c>
      <c r="DJ76" s="104">
        <f t="shared" si="41"/>
        <v>17.595614035087717</v>
      </c>
      <c r="DK76" s="104">
        <f t="shared" si="41"/>
        <v>0</v>
      </c>
      <c r="DL76" s="107">
        <f t="shared" si="41"/>
        <v>0</v>
      </c>
      <c r="DM76" s="104">
        <f t="shared" si="41"/>
        <v>0</v>
      </c>
      <c r="DN76" s="104">
        <f t="shared" si="41"/>
        <v>1.4447368421052631</v>
      </c>
      <c r="DO76" s="118">
        <f t="shared" si="41"/>
        <v>0</v>
      </c>
      <c r="DP76" s="147">
        <f t="shared" si="56"/>
        <v>17</v>
      </c>
      <c r="DQ76" s="434" t="e">
        <f t="shared" si="56"/>
        <v>#DIV/0!</v>
      </c>
      <c r="DR76" s="133">
        <f t="shared" si="18"/>
        <v>1.2999999999999998</v>
      </c>
      <c r="DS76" s="134">
        <f t="shared" si="42"/>
        <v>100</v>
      </c>
      <c r="DT76" s="117">
        <f t="shared" si="43"/>
        <v>40.642982456140345</v>
      </c>
      <c r="DU76" s="134">
        <f t="shared" si="44"/>
        <v>100</v>
      </c>
      <c r="DV76" s="117">
        <f t="shared" si="45"/>
        <v>21.602631578947367</v>
      </c>
      <c r="DW76" s="135">
        <f t="shared" si="46"/>
        <v>100</v>
      </c>
      <c r="DX76" s="127">
        <f t="shared" si="47"/>
        <v>19.040350877192978</v>
      </c>
      <c r="DY76" s="134">
        <f t="shared" si="48"/>
        <v>100</v>
      </c>
      <c r="DZ76" s="117">
        <f t="shared" si="49"/>
        <v>21.602631578947367</v>
      </c>
      <c r="EA76" s="135">
        <f t="shared" si="50"/>
        <v>100</v>
      </c>
      <c r="EB76" s="127">
        <f t="shared" si="51"/>
        <v>17.595614035087717</v>
      </c>
      <c r="EC76" s="134">
        <f t="shared" si="52"/>
        <v>100</v>
      </c>
      <c r="ED76" s="117">
        <f t="shared" si="53"/>
        <v>0</v>
      </c>
      <c r="EE76" s="136">
        <v>0</v>
      </c>
      <c r="EF76" s="127">
        <f t="shared" si="54"/>
        <v>1.4447368421052631</v>
      </c>
      <c r="EG76" s="136">
        <f t="shared" si="55"/>
        <v>100</v>
      </c>
      <c r="EH76" s="137" t="e">
        <f t="shared" si="19"/>
        <v>#DIV/0!</v>
      </c>
      <c r="EI76" s="138" t="e">
        <f t="shared" si="20"/>
        <v>#DIV/0!</v>
      </c>
    </row>
    <row r="77" spans="1:139" ht="15.75" customHeight="1" x14ac:dyDescent="0.25">
      <c r="A77" s="775"/>
      <c r="B77" s="187"/>
      <c r="C77" s="98" t="s">
        <v>45</v>
      </c>
      <c r="D77" s="99">
        <v>0.2</v>
      </c>
      <c r="E77" s="100"/>
      <c r="F77" s="100">
        <v>9.2635479388605835E-3</v>
      </c>
      <c r="G77" s="100"/>
      <c r="H77" s="103">
        <v>0</v>
      </c>
      <c r="I77" s="109"/>
      <c r="J77" s="137">
        <v>0</v>
      </c>
      <c r="K77" s="108"/>
      <c r="L77" s="204">
        <v>0</v>
      </c>
      <c r="M77" s="211"/>
      <c r="N77" s="107">
        <v>0</v>
      </c>
      <c r="O77" s="104"/>
      <c r="P77" s="104">
        <v>0</v>
      </c>
      <c r="Q77" s="109"/>
      <c r="R77" s="107">
        <v>0</v>
      </c>
      <c r="S77" s="104"/>
      <c r="T77" s="104">
        <v>0</v>
      </c>
      <c r="U77" s="109"/>
      <c r="V77" s="117">
        <v>0</v>
      </c>
      <c r="W77" s="117"/>
      <c r="X77" s="111">
        <v>0.8</v>
      </c>
      <c r="Y77" s="112"/>
      <c r="Z77" s="100">
        <v>3.6630036630036632E-2</v>
      </c>
      <c r="AA77" s="100"/>
      <c r="AB77" s="103">
        <v>0</v>
      </c>
      <c r="AC77" s="109"/>
      <c r="AD77" s="137">
        <v>0</v>
      </c>
      <c r="AE77" s="108"/>
      <c r="AF77" s="204">
        <v>0</v>
      </c>
      <c r="AG77" s="211"/>
      <c r="AH77" s="107">
        <v>0</v>
      </c>
      <c r="AI77" s="104"/>
      <c r="AJ77" s="104">
        <v>0</v>
      </c>
      <c r="AK77" s="110"/>
      <c r="AL77" s="107">
        <v>0</v>
      </c>
      <c r="AM77" s="108"/>
      <c r="AN77" s="104">
        <v>0</v>
      </c>
      <c r="AO77" s="141"/>
      <c r="AP77" s="105">
        <v>0</v>
      </c>
      <c r="AQ77" s="113"/>
      <c r="AR77" s="114">
        <v>1</v>
      </c>
      <c r="AS77" s="115"/>
      <c r="AT77" s="115">
        <v>4.5289855072463768E-2</v>
      </c>
      <c r="AU77" s="116"/>
      <c r="AV77" s="105">
        <v>0</v>
      </c>
      <c r="AW77" s="119"/>
      <c r="AX77" s="137">
        <v>0</v>
      </c>
      <c r="AY77" s="203"/>
      <c r="AZ77" s="108">
        <v>0</v>
      </c>
      <c r="BA77" s="203"/>
      <c r="BB77" s="103">
        <v>0</v>
      </c>
      <c r="BC77" s="140"/>
      <c r="BD77" s="104">
        <v>0</v>
      </c>
      <c r="BE77" s="106"/>
      <c r="BF77" s="119">
        <v>0</v>
      </c>
      <c r="BG77" s="118"/>
      <c r="BH77" s="118">
        <v>0</v>
      </c>
      <c r="BI77" s="436"/>
      <c r="BJ77" s="101">
        <v>0</v>
      </c>
      <c r="BK77" s="121"/>
      <c r="BL77" s="99">
        <v>0.6</v>
      </c>
      <c r="BM77" s="104"/>
      <c r="BN77" s="100">
        <v>2.7161611588954276E-2</v>
      </c>
      <c r="BO77" s="109"/>
      <c r="BP77" s="107">
        <v>0</v>
      </c>
      <c r="BQ77" s="119">
        <v>0</v>
      </c>
      <c r="BR77" s="137">
        <v>0</v>
      </c>
      <c r="BS77" s="108"/>
      <c r="BT77" s="108">
        <v>0</v>
      </c>
      <c r="BU77" s="110"/>
      <c r="BV77" s="105">
        <v>0</v>
      </c>
      <c r="BW77" s="143"/>
      <c r="BX77" s="104">
        <v>0</v>
      </c>
      <c r="BY77" s="109"/>
      <c r="BZ77" s="105">
        <v>0</v>
      </c>
      <c r="CA77" s="104"/>
      <c r="CB77" s="104">
        <v>0</v>
      </c>
      <c r="CC77" s="144"/>
      <c r="CD77" s="105">
        <v>0</v>
      </c>
      <c r="CE77" s="105"/>
      <c r="CF77" s="433">
        <v>2.6</v>
      </c>
      <c r="CG77" s="104"/>
      <c r="CH77" s="100">
        <v>2.9680365296803651E-2</v>
      </c>
      <c r="CI77" s="141"/>
      <c r="CJ77" s="142">
        <v>0</v>
      </c>
      <c r="CK77" s="102"/>
      <c r="CL77" s="107">
        <v>0</v>
      </c>
      <c r="CM77" s="120"/>
      <c r="CN77" s="127">
        <v>0</v>
      </c>
      <c r="CO77" s="110"/>
      <c r="CP77" s="105">
        <v>0</v>
      </c>
      <c r="CQ77" s="104"/>
      <c r="CR77" s="104">
        <v>0</v>
      </c>
      <c r="CS77" s="118"/>
      <c r="CT77" s="107">
        <v>0</v>
      </c>
      <c r="CU77" s="104"/>
      <c r="CV77" s="104">
        <v>0</v>
      </c>
      <c r="CW77" s="109"/>
      <c r="CX77" s="107">
        <v>0</v>
      </c>
      <c r="CY77" s="189"/>
      <c r="CZ77" s="129">
        <f t="shared" si="40"/>
        <v>1</v>
      </c>
      <c r="DA77" s="130">
        <f t="shared" si="39"/>
        <v>0</v>
      </c>
      <c r="DB77" s="115">
        <f t="shared" si="58"/>
        <v>2.3025558369790467E-2</v>
      </c>
      <c r="DC77" s="132">
        <f t="shared" si="58"/>
        <v>0</v>
      </c>
      <c r="DD77" s="107">
        <f t="shared" si="41"/>
        <v>0</v>
      </c>
      <c r="DE77" s="105">
        <f t="shared" si="41"/>
        <v>0</v>
      </c>
      <c r="DF77" s="105">
        <f t="shared" si="41"/>
        <v>0</v>
      </c>
      <c r="DG77" s="119">
        <f t="shared" si="41"/>
        <v>0</v>
      </c>
      <c r="DH77" s="107">
        <f t="shared" si="41"/>
        <v>0</v>
      </c>
      <c r="DI77" s="104">
        <f t="shared" si="41"/>
        <v>0</v>
      </c>
      <c r="DJ77" s="104">
        <f t="shared" si="41"/>
        <v>0</v>
      </c>
      <c r="DK77" s="104">
        <f t="shared" si="41"/>
        <v>0</v>
      </c>
      <c r="DL77" s="107">
        <f t="shared" si="41"/>
        <v>0</v>
      </c>
      <c r="DM77" s="104">
        <f t="shared" si="41"/>
        <v>0</v>
      </c>
      <c r="DN77" s="104">
        <f t="shared" si="41"/>
        <v>0</v>
      </c>
      <c r="DO77" s="118">
        <f t="shared" si="41"/>
        <v>0</v>
      </c>
      <c r="DP77" s="147">
        <f t="shared" si="56"/>
        <v>0</v>
      </c>
      <c r="DQ77" s="434" t="e">
        <f t="shared" si="56"/>
        <v>#DIV/0!</v>
      </c>
      <c r="DR77" s="133">
        <f t="shared" si="18"/>
        <v>1</v>
      </c>
      <c r="DS77" s="134">
        <f t="shared" si="42"/>
        <v>100</v>
      </c>
      <c r="DT77" s="117">
        <f t="shared" si="43"/>
        <v>0</v>
      </c>
      <c r="DU77" s="134">
        <v>0</v>
      </c>
      <c r="DV77" s="117">
        <f t="shared" si="45"/>
        <v>0</v>
      </c>
      <c r="DW77" s="135">
        <v>0</v>
      </c>
      <c r="DX77" s="127">
        <f t="shared" si="47"/>
        <v>0</v>
      </c>
      <c r="DY77" s="134">
        <v>0</v>
      </c>
      <c r="DZ77" s="117">
        <f t="shared" si="49"/>
        <v>0</v>
      </c>
      <c r="EA77" s="135">
        <v>0</v>
      </c>
      <c r="EB77" s="127">
        <f t="shared" si="51"/>
        <v>0</v>
      </c>
      <c r="EC77" s="134">
        <v>0</v>
      </c>
      <c r="ED77" s="117">
        <f t="shared" si="53"/>
        <v>0</v>
      </c>
      <c r="EE77" s="136">
        <v>0</v>
      </c>
      <c r="EF77" s="127">
        <f t="shared" si="54"/>
        <v>0</v>
      </c>
      <c r="EG77" s="136">
        <v>0</v>
      </c>
      <c r="EH77" s="137" t="e">
        <f t="shared" si="19"/>
        <v>#DIV/0!</v>
      </c>
      <c r="EI77" s="138">
        <v>0</v>
      </c>
    </row>
    <row r="78" spans="1:139" s="431" customFormat="1" ht="15.75" customHeight="1" x14ac:dyDescent="0.25">
      <c r="A78" s="775"/>
      <c r="B78" s="395" t="s">
        <v>68</v>
      </c>
      <c r="C78" s="396"/>
      <c r="D78" s="397">
        <v>36.9</v>
      </c>
      <c r="E78" s="398"/>
      <c r="F78" s="398">
        <v>0.33934466934586488</v>
      </c>
      <c r="G78" s="398"/>
      <c r="H78" s="399">
        <v>975.54630645842121</v>
      </c>
      <c r="I78" s="400"/>
      <c r="J78" s="399">
        <v>510.46398073886468</v>
      </c>
      <c r="K78" s="401"/>
      <c r="L78" s="402">
        <v>465.08232571955659</v>
      </c>
      <c r="M78" s="403"/>
      <c r="N78" s="423">
        <v>510.46398073886468</v>
      </c>
      <c r="O78" s="489"/>
      <c r="P78" s="489">
        <v>415.21905163922895</v>
      </c>
      <c r="Q78" s="490"/>
      <c r="R78" s="423">
        <v>0</v>
      </c>
      <c r="S78" s="489"/>
      <c r="T78" s="489">
        <v>49.863274080327692</v>
      </c>
      <c r="U78" s="490"/>
      <c r="V78" s="402">
        <v>14</v>
      </c>
      <c r="W78" s="402"/>
      <c r="X78" s="407">
        <v>33.300000000000004</v>
      </c>
      <c r="Y78" s="408"/>
      <c r="Z78" s="479">
        <v>0.30341409189893487</v>
      </c>
      <c r="AA78" s="479"/>
      <c r="AB78" s="491">
        <v>1199.2593962880837</v>
      </c>
      <c r="AC78" s="427"/>
      <c r="AD78" s="429">
        <v>596.57198044791085</v>
      </c>
      <c r="AE78" s="489"/>
      <c r="AF78" s="424">
        <v>602.687415840173</v>
      </c>
      <c r="AG78" s="490"/>
      <c r="AH78" s="423">
        <v>596.57198044791085</v>
      </c>
      <c r="AI78" s="489"/>
      <c r="AJ78" s="489">
        <v>571.31915017204562</v>
      </c>
      <c r="AK78" s="490"/>
      <c r="AL78" s="423">
        <v>0</v>
      </c>
      <c r="AM78" s="489"/>
      <c r="AN78" s="489">
        <v>31.368265668127336</v>
      </c>
      <c r="AO78" s="490"/>
      <c r="AP78" s="424">
        <v>17.915074487925249</v>
      </c>
      <c r="AQ78" s="492"/>
      <c r="AR78" s="493">
        <v>24.4</v>
      </c>
      <c r="AS78" s="494"/>
      <c r="AT78" s="494">
        <v>0.22016097015194716</v>
      </c>
      <c r="AU78" s="495"/>
      <c r="AV78" s="423">
        <v>747</v>
      </c>
      <c r="AW78" s="425"/>
      <c r="AX78" s="429">
        <v>370</v>
      </c>
      <c r="AY78" s="496"/>
      <c r="AZ78" s="489">
        <v>377</v>
      </c>
      <c r="BA78" s="496"/>
      <c r="BB78" s="429">
        <v>370</v>
      </c>
      <c r="BC78" s="489"/>
      <c r="BD78" s="489">
        <v>371</v>
      </c>
      <c r="BE78" s="490"/>
      <c r="BF78" s="424">
        <v>0</v>
      </c>
      <c r="BG78" s="424"/>
      <c r="BH78" s="424">
        <v>6</v>
      </c>
      <c r="BI78" s="424"/>
      <c r="BJ78" s="399">
        <v>15.16393442622951</v>
      </c>
      <c r="BK78" s="414"/>
      <c r="BL78" s="497">
        <v>25.700000000000003</v>
      </c>
      <c r="BM78" s="489"/>
      <c r="BN78" s="494">
        <v>0.23189085790594438</v>
      </c>
      <c r="BO78" s="498"/>
      <c r="BP78" s="423">
        <v>709</v>
      </c>
      <c r="BQ78" s="424">
        <v>0</v>
      </c>
      <c r="BR78" s="429">
        <v>380</v>
      </c>
      <c r="BS78" s="489"/>
      <c r="BT78" s="489">
        <v>329</v>
      </c>
      <c r="BU78" s="490"/>
      <c r="BV78" s="424">
        <v>380</v>
      </c>
      <c r="BW78" s="424"/>
      <c r="BX78" s="424">
        <v>325</v>
      </c>
      <c r="BY78" s="490"/>
      <c r="BZ78" s="424">
        <v>0</v>
      </c>
      <c r="CA78" s="424"/>
      <c r="CB78" s="424">
        <v>4</v>
      </c>
      <c r="CC78" s="490"/>
      <c r="CD78" s="424">
        <v>14.785992217898832</v>
      </c>
      <c r="CE78" s="424"/>
      <c r="CF78" s="499">
        <v>120.3</v>
      </c>
      <c r="CG78" s="489"/>
      <c r="CH78" s="494">
        <v>0.27298286538972105</v>
      </c>
      <c r="CI78" s="498"/>
      <c r="CJ78" s="425">
        <v>3630.8057027465056</v>
      </c>
      <c r="CK78" s="490"/>
      <c r="CL78" s="423">
        <v>1857.0359611867757</v>
      </c>
      <c r="CM78" s="496"/>
      <c r="CN78" s="489">
        <v>1773.7697415597295</v>
      </c>
      <c r="CO78" s="490"/>
      <c r="CP78" s="424">
        <v>1857.0359611867757</v>
      </c>
      <c r="CQ78" s="489"/>
      <c r="CR78" s="489">
        <v>1682.5382018112746</v>
      </c>
      <c r="CS78" s="496"/>
      <c r="CT78" s="423">
        <v>0</v>
      </c>
      <c r="CU78" s="489"/>
      <c r="CV78" s="489">
        <v>91.23153974845502</v>
      </c>
      <c r="CW78" s="490"/>
      <c r="CX78" s="423">
        <v>15.43670790678949</v>
      </c>
      <c r="CY78" s="500"/>
      <c r="CZ78" s="420">
        <f t="shared" si="40"/>
        <v>70.2</v>
      </c>
      <c r="DA78" s="501">
        <f t="shared" si="39"/>
        <v>0</v>
      </c>
      <c r="DB78" s="494" t="e">
        <f>(CZ78/#REF!)*100</f>
        <v>#REF!</v>
      </c>
      <c r="DC78" s="502" t="e">
        <f>(DA78/#REF!)*100</f>
        <v>#REF!</v>
      </c>
      <c r="DD78" s="423">
        <f t="shared" si="41"/>
        <v>1107.0359611867755</v>
      </c>
      <c r="DE78" s="424">
        <f t="shared" si="41"/>
        <v>0</v>
      </c>
      <c r="DF78" s="424">
        <f t="shared" si="41"/>
        <v>1067.7697415597295</v>
      </c>
      <c r="DG78" s="425">
        <f t="shared" si="41"/>
        <v>0</v>
      </c>
      <c r="DH78" s="423">
        <f t="shared" si="41"/>
        <v>1107.0359611867755</v>
      </c>
      <c r="DI78" s="489">
        <f t="shared" si="41"/>
        <v>0</v>
      </c>
      <c r="DJ78" s="489">
        <f t="shared" si="41"/>
        <v>986.53820181127458</v>
      </c>
      <c r="DK78" s="489">
        <f t="shared" si="41"/>
        <v>0</v>
      </c>
      <c r="DL78" s="423">
        <f t="shared" si="41"/>
        <v>0</v>
      </c>
      <c r="DM78" s="489">
        <f t="shared" si="41"/>
        <v>0</v>
      </c>
      <c r="DN78" s="489">
        <f t="shared" si="41"/>
        <v>81.23153974845502</v>
      </c>
      <c r="DO78" s="496">
        <f t="shared" si="41"/>
        <v>0</v>
      </c>
      <c r="DP78" s="418">
        <f t="shared" si="56"/>
        <v>16</v>
      </c>
      <c r="DQ78" s="409" t="e">
        <f t="shared" si="56"/>
        <v>#DIV/0!</v>
      </c>
      <c r="DR78" s="503">
        <f t="shared" ref="DR78:DR83" si="59">CZ78-DA78</f>
        <v>70.2</v>
      </c>
      <c r="DS78" s="427">
        <f t="shared" si="42"/>
        <v>100</v>
      </c>
      <c r="DT78" s="402">
        <f t="shared" si="43"/>
        <v>2174.8057027465047</v>
      </c>
      <c r="DU78" s="427">
        <f t="shared" ref="DU78:DU91" si="60">ABS((DT78/(DD78+DF78)*100))</f>
        <v>100</v>
      </c>
      <c r="DV78" s="402">
        <f t="shared" si="45"/>
        <v>1107.0359611867755</v>
      </c>
      <c r="DW78" s="411">
        <f t="shared" ref="DW78:DW91" si="61">ABS((DV78/DD78)*100)</f>
        <v>100</v>
      </c>
      <c r="DX78" s="401">
        <f t="shared" si="47"/>
        <v>1067.7697415597295</v>
      </c>
      <c r="DY78" s="427">
        <f t="shared" ref="DY78:DY91" si="62">ABS((DX78/DF78)*100)</f>
        <v>100</v>
      </c>
      <c r="DZ78" s="402">
        <f t="shared" si="49"/>
        <v>1107.0359611867755</v>
      </c>
      <c r="EA78" s="411">
        <f t="shared" ref="EA78:EA91" si="63">ABS((DZ78/DH78)*100)</f>
        <v>100</v>
      </c>
      <c r="EB78" s="401">
        <f t="shared" si="51"/>
        <v>986.53820181127458</v>
      </c>
      <c r="EC78" s="427">
        <f t="shared" ref="EC78:EC91" si="64">ABS((EB78/DJ78)*100)</f>
        <v>100</v>
      </c>
      <c r="ED78" s="402">
        <f t="shared" si="53"/>
        <v>0</v>
      </c>
      <c r="EE78" s="428">
        <v>0</v>
      </c>
      <c r="EF78" s="401">
        <f t="shared" si="54"/>
        <v>81.23153974845502</v>
      </c>
      <c r="EG78" s="428">
        <f t="shared" ref="EG78:EG91" si="65">ABS((EF78/DN78)*100)</f>
        <v>100</v>
      </c>
      <c r="EH78" s="429" t="e">
        <f t="shared" ref="EH78:EH85" si="66">DP78-DQ78</f>
        <v>#DIV/0!</v>
      </c>
      <c r="EI78" s="430" t="e">
        <f t="shared" ref="EI78:EI85" si="67">ABS(EH78/DP78)*100</f>
        <v>#DIV/0!</v>
      </c>
    </row>
    <row r="79" spans="1:139" s="1" customFormat="1" ht="15.75" customHeight="1" x14ac:dyDescent="0.25">
      <c r="A79" s="775"/>
      <c r="B79" s="191"/>
      <c r="C79" s="98" t="s">
        <v>41</v>
      </c>
      <c r="D79" s="99">
        <v>7.3000000000000007</v>
      </c>
      <c r="E79" s="100"/>
      <c r="F79" s="100">
        <v>0.33811949976841132</v>
      </c>
      <c r="G79" s="100"/>
      <c r="H79" s="103">
        <v>193.48543689320388</v>
      </c>
      <c r="I79" s="109"/>
      <c r="J79" s="137">
        <v>106.31067961165049</v>
      </c>
      <c r="K79" s="108"/>
      <c r="L79" s="204">
        <v>87.174757281553397</v>
      </c>
      <c r="M79" s="211"/>
      <c r="N79" s="199">
        <v>106.31067961165049</v>
      </c>
      <c r="O79" s="104"/>
      <c r="P79" s="108">
        <v>76.543689320388353</v>
      </c>
      <c r="Q79" s="110"/>
      <c r="R79" s="199">
        <v>0</v>
      </c>
      <c r="S79" s="108"/>
      <c r="T79" s="108">
        <v>10.63106796116505</v>
      </c>
      <c r="U79" s="109"/>
      <c r="V79" s="117">
        <v>15</v>
      </c>
      <c r="W79" s="117"/>
      <c r="X79" s="111">
        <v>6.9</v>
      </c>
      <c r="Y79" s="112"/>
      <c r="Z79" s="100">
        <v>0.31593406593406592</v>
      </c>
      <c r="AA79" s="100"/>
      <c r="AB79" s="103">
        <v>245.10447761194033</v>
      </c>
      <c r="AC79" s="109"/>
      <c r="AD79" s="137">
        <v>126.15671641791046</v>
      </c>
      <c r="AE79" s="108"/>
      <c r="AF79" s="204">
        <v>118.94776119402987</v>
      </c>
      <c r="AG79" s="211"/>
      <c r="AH79" s="199">
        <v>126.15671641791046</v>
      </c>
      <c r="AI79" s="104"/>
      <c r="AJ79" s="108">
        <v>112.25373134328359</v>
      </c>
      <c r="AK79" s="110"/>
      <c r="AL79" s="199">
        <v>0</v>
      </c>
      <c r="AM79" s="108"/>
      <c r="AN79" s="108">
        <v>6.6940298507462694</v>
      </c>
      <c r="AO79" s="109"/>
      <c r="AP79" s="105">
        <v>18.28358208955224</v>
      </c>
      <c r="AQ79" s="113"/>
      <c r="AR79" s="114">
        <v>6.2</v>
      </c>
      <c r="AS79" s="115"/>
      <c r="AT79" s="115">
        <v>0.28079710144927539</v>
      </c>
      <c r="AU79" s="116"/>
      <c r="AV79" s="105">
        <v>203</v>
      </c>
      <c r="AW79" s="119"/>
      <c r="AX79" s="137">
        <v>100</v>
      </c>
      <c r="AY79" s="203"/>
      <c r="AZ79" s="108">
        <v>103</v>
      </c>
      <c r="BA79" s="203"/>
      <c r="BB79" s="137">
        <v>100</v>
      </c>
      <c r="BC79" s="104"/>
      <c r="BD79" s="108">
        <v>101</v>
      </c>
      <c r="BE79" s="211"/>
      <c r="BF79" s="202">
        <v>0</v>
      </c>
      <c r="BG79" s="203"/>
      <c r="BH79" s="203">
        <v>2</v>
      </c>
      <c r="BI79" s="118"/>
      <c r="BJ79" s="101">
        <v>16.129032258064516</v>
      </c>
      <c r="BK79" s="121"/>
      <c r="BL79" s="111">
        <v>7</v>
      </c>
      <c r="BM79" s="104"/>
      <c r="BN79" s="100">
        <v>0.31688546853779992</v>
      </c>
      <c r="BO79" s="109"/>
      <c r="BP79" s="107">
        <v>193</v>
      </c>
      <c r="BQ79" s="119">
        <v>0</v>
      </c>
      <c r="BR79" s="137">
        <v>102</v>
      </c>
      <c r="BS79" s="108"/>
      <c r="BT79" s="108">
        <v>91</v>
      </c>
      <c r="BU79" s="110"/>
      <c r="BV79" s="204">
        <v>102</v>
      </c>
      <c r="BW79" s="192"/>
      <c r="BX79" s="108">
        <v>90</v>
      </c>
      <c r="BY79" s="110"/>
      <c r="BZ79" s="204">
        <v>0</v>
      </c>
      <c r="CA79" s="108"/>
      <c r="CB79" s="108">
        <v>1</v>
      </c>
      <c r="CC79" s="193"/>
      <c r="CD79" s="105">
        <v>14.571428571428571</v>
      </c>
      <c r="CE79" s="105"/>
      <c r="CF79" s="125">
        <v>27.400000000000002</v>
      </c>
      <c r="CG79" s="105"/>
      <c r="CH79" s="100">
        <v>0.31278538812785389</v>
      </c>
      <c r="CI79" s="141"/>
      <c r="CJ79" s="142">
        <v>834.58991450514418</v>
      </c>
      <c r="CK79" s="102"/>
      <c r="CL79" s="107">
        <v>434.46739602956097</v>
      </c>
      <c r="CM79" s="120"/>
      <c r="CN79" s="127">
        <v>400.12251847558326</v>
      </c>
      <c r="CO79" s="110"/>
      <c r="CP79" s="105">
        <v>434.46739602956097</v>
      </c>
      <c r="CQ79" s="104"/>
      <c r="CR79" s="104">
        <v>379.79742066367191</v>
      </c>
      <c r="CS79" s="118"/>
      <c r="CT79" s="107">
        <v>0</v>
      </c>
      <c r="CU79" s="104"/>
      <c r="CV79" s="104">
        <v>20.32509781191132</v>
      </c>
      <c r="CW79" s="109"/>
      <c r="CX79" s="107">
        <v>15.85647430764821</v>
      </c>
      <c r="CY79" s="189"/>
      <c r="CZ79" s="129">
        <f t="shared" si="40"/>
        <v>14.200000000000001</v>
      </c>
      <c r="DA79" s="130">
        <f t="shared" si="39"/>
        <v>0</v>
      </c>
      <c r="DB79" s="115">
        <f>(CZ79/4343)*100</f>
        <v>0.32696292885102463</v>
      </c>
      <c r="DC79" s="116">
        <f>(DA79/4343)*100</f>
        <v>0</v>
      </c>
      <c r="DD79" s="105">
        <f t="shared" si="41"/>
        <v>232.46739602956094</v>
      </c>
      <c r="DE79" s="105">
        <f t="shared" si="41"/>
        <v>0</v>
      </c>
      <c r="DF79" s="105">
        <f t="shared" si="41"/>
        <v>206.12251847558326</v>
      </c>
      <c r="DG79" s="119">
        <f t="shared" si="41"/>
        <v>0</v>
      </c>
      <c r="DH79" s="107">
        <f t="shared" si="41"/>
        <v>232.46739602956094</v>
      </c>
      <c r="DI79" s="104">
        <f t="shared" si="41"/>
        <v>0</v>
      </c>
      <c r="DJ79" s="104">
        <f t="shared" si="41"/>
        <v>188.79742066367194</v>
      </c>
      <c r="DK79" s="104">
        <f t="shared" si="41"/>
        <v>0</v>
      </c>
      <c r="DL79" s="107">
        <f t="shared" si="41"/>
        <v>0</v>
      </c>
      <c r="DM79" s="104">
        <f t="shared" si="41"/>
        <v>0</v>
      </c>
      <c r="DN79" s="104">
        <f t="shared" si="41"/>
        <v>17.32509781191132</v>
      </c>
      <c r="DO79" s="118">
        <f t="shared" si="41"/>
        <v>0</v>
      </c>
      <c r="DP79" s="147">
        <f t="shared" si="56"/>
        <v>16</v>
      </c>
      <c r="DQ79" s="434" t="e">
        <f t="shared" si="56"/>
        <v>#DIV/0!</v>
      </c>
      <c r="DR79" s="133">
        <f t="shared" si="59"/>
        <v>14.200000000000001</v>
      </c>
      <c r="DS79" s="134">
        <f t="shared" si="42"/>
        <v>100</v>
      </c>
      <c r="DT79" s="117">
        <f t="shared" si="43"/>
        <v>438.58991450514418</v>
      </c>
      <c r="DU79" s="134">
        <f t="shared" si="60"/>
        <v>100</v>
      </c>
      <c r="DV79" s="117">
        <f t="shared" si="45"/>
        <v>232.46739602956094</v>
      </c>
      <c r="DW79" s="135">
        <f t="shared" si="61"/>
        <v>100</v>
      </c>
      <c r="DX79" s="127">
        <f t="shared" si="47"/>
        <v>206.12251847558326</v>
      </c>
      <c r="DY79" s="134">
        <f t="shared" si="62"/>
        <v>100</v>
      </c>
      <c r="DZ79" s="117">
        <f t="shared" si="49"/>
        <v>232.46739602956094</v>
      </c>
      <c r="EA79" s="135">
        <f t="shared" si="63"/>
        <v>100</v>
      </c>
      <c r="EB79" s="127">
        <f t="shared" si="51"/>
        <v>188.79742066367194</v>
      </c>
      <c r="EC79" s="134">
        <f t="shared" si="64"/>
        <v>100</v>
      </c>
      <c r="ED79" s="117">
        <f t="shared" si="53"/>
        <v>0</v>
      </c>
      <c r="EE79" s="136">
        <v>0</v>
      </c>
      <c r="EF79" s="127">
        <f t="shared" si="54"/>
        <v>17.32509781191132</v>
      </c>
      <c r="EG79" s="136">
        <f t="shared" si="65"/>
        <v>100</v>
      </c>
      <c r="EH79" s="137" t="e">
        <f t="shared" si="66"/>
        <v>#DIV/0!</v>
      </c>
      <c r="EI79" s="138" t="e">
        <f t="shared" si="67"/>
        <v>#DIV/0!</v>
      </c>
    </row>
    <row r="80" spans="1:139" s="139" customFormat="1" ht="15.75" customHeight="1" x14ac:dyDescent="0.25">
      <c r="A80" s="775"/>
      <c r="B80" s="97"/>
      <c r="C80" s="98" t="s">
        <v>42</v>
      </c>
      <c r="D80" s="99">
        <v>12.8</v>
      </c>
      <c r="E80" s="100"/>
      <c r="F80" s="100">
        <v>0.59286706808707734</v>
      </c>
      <c r="G80" s="100"/>
      <c r="H80" s="103">
        <v>363.59420289855075</v>
      </c>
      <c r="I80" s="109"/>
      <c r="J80" s="137">
        <v>186.43478260869566</v>
      </c>
      <c r="K80" s="108"/>
      <c r="L80" s="204">
        <v>177.15942028985506</v>
      </c>
      <c r="M80" s="211"/>
      <c r="N80" s="107">
        <v>186.43478260869566</v>
      </c>
      <c r="O80" s="104"/>
      <c r="P80" s="104">
        <v>158.60869565217391</v>
      </c>
      <c r="Q80" s="109"/>
      <c r="R80" s="107">
        <v>0</v>
      </c>
      <c r="S80" s="108"/>
      <c r="T80" s="104">
        <v>18.55072463768116</v>
      </c>
      <c r="U80" s="109"/>
      <c r="V80" s="117">
        <v>15</v>
      </c>
      <c r="W80" s="117"/>
      <c r="X80" s="111">
        <v>11.6</v>
      </c>
      <c r="Y80" s="112"/>
      <c r="Z80" s="100">
        <v>0.53113553113553114</v>
      </c>
      <c r="AA80" s="100"/>
      <c r="AB80" s="103">
        <v>436.22535211267609</v>
      </c>
      <c r="AC80" s="109"/>
      <c r="AD80" s="137">
        <v>212.3943661971831</v>
      </c>
      <c r="AE80" s="108"/>
      <c r="AF80" s="204">
        <v>223.83098591549296</v>
      </c>
      <c r="AG80" s="211"/>
      <c r="AH80" s="107">
        <v>212.3943661971831</v>
      </c>
      <c r="AI80" s="104"/>
      <c r="AJ80" s="104">
        <v>212.3943661971831</v>
      </c>
      <c r="AK80" s="109"/>
      <c r="AL80" s="107">
        <v>0</v>
      </c>
      <c r="AM80" s="104"/>
      <c r="AN80" s="104">
        <v>11.43661971830986</v>
      </c>
      <c r="AO80" s="110"/>
      <c r="AP80" s="105">
        <v>18.30985915492958</v>
      </c>
      <c r="AQ80" s="113"/>
      <c r="AR80" s="114">
        <v>7</v>
      </c>
      <c r="AS80" s="115"/>
      <c r="AT80" s="115">
        <v>0.3170289855072464</v>
      </c>
      <c r="AU80" s="116"/>
      <c r="AV80" s="105">
        <v>203</v>
      </c>
      <c r="AW80" s="119"/>
      <c r="AX80" s="137">
        <v>101</v>
      </c>
      <c r="AY80" s="203"/>
      <c r="AZ80" s="108">
        <v>102</v>
      </c>
      <c r="BA80" s="203"/>
      <c r="BB80" s="103">
        <v>101</v>
      </c>
      <c r="BC80" s="108"/>
      <c r="BD80" s="104">
        <v>100</v>
      </c>
      <c r="BE80" s="106"/>
      <c r="BF80" s="119">
        <v>0</v>
      </c>
      <c r="BG80" s="118"/>
      <c r="BH80" s="118">
        <v>2</v>
      </c>
      <c r="BI80" s="203"/>
      <c r="BJ80" s="101">
        <v>14.428571428571429</v>
      </c>
      <c r="BK80" s="121"/>
      <c r="BL80" s="111">
        <v>7</v>
      </c>
      <c r="BM80" s="104"/>
      <c r="BN80" s="100">
        <v>0.31688546853779992</v>
      </c>
      <c r="BO80" s="109"/>
      <c r="BP80" s="107">
        <v>191</v>
      </c>
      <c r="BQ80" s="119">
        <v>0</v>
      </c>
      <c r="BR80" s="137">
        <v>102</v>
      </c>
      <c r="BS80" s="108"/>
      <c r="BT80" s="108">
        <v>89</v>
      </c>
      <c r="BU80" s="110"/>
      <c r="BV80" s="105">
        <v>102</v>
      </c>
      <c r="BW80" s="122"/>
      <c r="BX80" s="104">
        <v>88</v>
      </c>
      <c r="BY80" s="109"/>
      <c r="BZ80" s="105">
        <v>0</v>
      </c>
      <c r="CA80" s="104"/>
      <c r="CB80" s="104">
        <v>1</v>
      </c>
      <c r="CC80" s="123"/>
      <c r="CD80" s="105">
        <v>14.571428571428571</v>
      </c>
      <c r="CE80" s="105"/>
      <c r="CF80" s="125">
        <v>38.4</v>
      </c>
      <c r="CG80" s="105"/>
      <c r="CH80" s="100">
        <v>0.43835616438356162</v>
      </c>
      <c r="CI80" s="141"/>
      <c r="CJ80" s="142">
        <v>1193.8195550112268</v>
      </c>
      <c r="CK80" s="102"/>
      <c r="CL80" s="107">
        <v>601.82914880587873</v>
      </c>
      <c r="CM80" s="120"/>
      <c r="CN80" s="127">
        <v>591.99040620534799</v>
      </c>
      <c r="CO80" s="110"/>
      <c r="CP80" s="105">
        <v>601.82914880587873</v>
      </c>
      <c r="CQ80" s="104"/>
      <c r="CR80" s="104">
        <v>559.00306184935698</v>
      </c>
      <c r="CS80" s="118"/>
      <c r="CT80" s="107">
        <v>0</v>
      </c>
      <c r="CU80" s="104"/>
      <c r="CV80" s="104">
        <v>32.98734435599102</v>
      </c>
      <c r="CW80" s="109"/>
      <c r="CX80" s="107">
        <v>15.672634083486425</v>
      </c>
      <c r="CY80" s="189"/>
      <c r="CZ80" s="129">
        <f t="shared" si="40"/>
        <v>24.4</v>
      </c>
      <c r="DA80" s="130">
        <f t="shared" si="39"/>
        <v>0</v>
      </c>
      <c r="DB80" s="115">
        <f t="shared" ref="DB80:DC83" si="68">(CZ80/4343)*100</f>
        <v>0.56182362422288734</v>
      </c>
      <c r="DC80" s="116">
        <f t="shared" si="68"/>
        <v>0</v>
      </c>
      <c r="DD80" s="105">
        <f t="shared" si="41"/>
        <v>398.82914880587873</v>
      </c>
      <c r="DE80" s="105">
        <f t="shared" si="41"/>
        <v>0</v>
      </c>
      <c r="DF80" s="105">
        <f t="shared" si="41"/>
        <v>400.99040620534799</v>
      </c>
      <c r="DG80" s="119">
        <f t="shared" si="41"/>
        <v>0</v>
      </c>
      <c r="DH80" s="107">
        <f t="shared" si="41"/>
        <v>398.82914880587873</v>
      </c>
      <c r="DI80" s="104">
        <f t="shared" si="41"/>
        <v>0</v>
      </c>
      <c r="DJ80" s="104">
        <f t="shared" si="41"/>
        <v>371.00306184935698</v>
      </c>
      <c r="DK80" s="104">
        <f t="shared" si="41"/>
        <v>0</v>
      </c>
      <c r="DL80" s="107">
        <f t="shared" si="41"/>
        <v>0</v>
      </c>
      <c r="DM80" s="104">
        <f t="shared" si="41"/>
        <v>0</v>
      </c>
      <c r="DN80" s="104">
        <f t="shared" si="41"/>
        <v>29.98734435599102</v>
      </c>
      <c r="DO80" s="118">
        <f t="shared" si="41"/>
        <v>0</v>
      </c>
      <c r="DP80" s="147">
        <f t="shared" si="56"/>
        <v>16</v>
      </c>
      <c r="DQ80" s="434" t="e">
        <f t="shared" si="56"/>
        <v>#DIV/0!</v>
      </c>
      <c r="DR80" s="133">
        <f t="shared" si="59"/>
        <v>24.4</v>
      </c>
      <c r="DS80" s="134">
        <f t="shared" si="42"/>
        <v>100</v>
      </c>
      <c r="DT80" s="117">
        <f t="shared" si="43"/>
        <v>799.81955501122673</v>
      </c>
      <c r="DU80" s="134">
        <f>ABS((DT80/(DD80+DF80)*100))</f>
        <v>100</v>
      </c>
      <c r="DV80" s="117">
        <f t="shared" si="45"/>
        <v>398.82914880587873</v>
      </c>
      <c r="DW80" s="135">
        <f t="shared" si="61"/>
        <v>100</v>
      </c>
      <c r="DX80" s="127">
        <f t="shared" si="47"/>
        <v>400.99040620534799</v>
      </c>
      <c r="DY80" s="134">
        <f t="shared" si="62"/>
        <v>100</v>
      </c>
      <c r="DZ80" s="117">
        <f t="shared" si="49"/>
        <v>398.82914880587873</v>
      </c>
      <c r="EA80" s="135">
        <f t="shared" si="63"/>
        <v>100</v>
      </c>
      <c r="EB80" s="127">
        <f t="shared" si="51"/>
        <v>371.00306184935698</v>
      </c>
      <c r="EC80" s="134">
        <f t="shared" si="64"/>
        <v>100</v>
      </c>
      <c r="ED80" s="117">
        <f t="shared" si="53"/>
        <v>0</v>
      </c>
      <c r="EE80" s="136">
        <v>0</v>
      </c>
      <c r="EF80" s="127">
        <f t="shared" si="54"/>
        <v>29.98734435599102</v>
      </c>
      <c r="EG80" s="136">
        <f t="shared" si="65"/>
        <v>100</v>
      </c>
      <c r="EH80" s="137" t="e">
        <f t="shared" si="66"/>
        <v>#DIV/0!</v>
      </c>
      <c r="EI80" s="138" t="e">
        <f t="shared" si="67"/>
        <v>#DIV/0!</v>
      </c>
    </row>
    <row r="81" spans="1:140" s="139" customFormat="1" ht="15.75" customHeight="1" x14ac:dyDescent="0.25">
      <c r="A81" s="775"/>
      <c r="B81" s="97"/>
      <c r="C81" s="98" t="s">
        <v>43</v>
      </c>
      <c r="D81" s="99">
        <v>11</v>
      </c>
      <c r="E81" s="100"/>
      <c r="F81" s="100">
        <v>0.50949513663733215</v>
      </c>
      <c r="G81" s="100"/>
      <c r="H81" s="103">
        <v>315.33333333333326</v>
      </c>
      <c r="I81" s="109"/>
      <c r="J81" s="137">
        <v>160.5185185185185</v>
      </c>
      <c r="K81" s="108"/>
      <c r="L81" s="204">
        <v>154.81481481481478</v>
      </c>
      <c r="M81" s="211"/>
      <c r="N81" s="107">
        <v>160.5185185185185</v>
      </c>
      <c r="O81" s="104"/>
      <c r="P81" s="104">
        <v>139.33333333333331</v>
      </c>
      <c r="Q81" s="109"/>
      <c r="R81" s="107">
        <v>0</v>
      </c>
      <c r="S81" s="104"/>
      <c r="T81" s="104">
        <v>15.481481481481481</v>
      </c>
      <c r="U81" s="109"/>
      <c r="V81" s="117">
        <v>15</v>
      </c>
      <c r="W81" s="117"/>
      <c r="X81" s="111">
        <v>7.2</v>
      </c>
      <c r="Y81" s="112"/>
      <c r="Z81" s="100">
        <v>0.32967032967032966</v>
      </c>
      <c r="AA81" s="100"/>
      <c r="AB81" s="103">
        <v>273.70588235294116</v>
      </c>
      <c r="AC81" s="109"/>
      <c r="AD81" s="137">
        <v>131.8235294117647</v>
      </c>
      <c r="AE81" s="108"/>
      <c r="AF81" s="204">
        <v>141.88235294117646</v>
      </c>
      <c r="AG81" s="211"/>
      <c r="AH81" s="107">
        <v>131.8235294117647</v>
      </c>
      <c r="AI81" s="104"/>
      <c r="AJ81" s="104">
        <v>135</v>
      </c>
      <c r="AK81" s="109"/>
      <c r="AL81" s="107">
        <v>0</v>
      </c>
      <c r="AM81" s="104"/>
      <c r="AN81" s="104">
        <v>6.882352941176471</v>
      </c>
      <c r="AO81" s="110"/>
      <c r="AP81" s="105">
        <v>18.308823529411764</v>
      </c>
      <c r="AQ81" s="113"/>
      <c r="AR81" s="114">
        <v>6.5</v>
      </c>
      <c r="AS81" s="115"/>
      <c r="AT81" s="115">
        <v>0.29438405797101452</v>
      </c>
      <c r="AU81" s="116"/>
      <c r="AV81" s="105">
        <v>201</v>
      </c>
      <c r="AW81" s="119"/>
      <c r="AX81" s="137">
        <v>100</v>
      </c>
      <c r="AY81" s="203"/>
      <c r="AZ81" s="108">
        <v>101</v>
      </c>
      <c r="BA81" s="203"/>
      <c r="BB81" s="103">
        <v>100</v>
      </c>
      <c r="BC81" s="108"/>
      <c r="BD81" s="104">
        <v>100</v>
      </c>
      <c r="BE81" s="106"/>
      <c r="BF81" s="119">
        <v>0</v>
      </c>
      <c r="BG81" s="118"/>
      <c r="BH81" s="118">
        <v>1</v>
      </c>
      <c r="BI81" s="203"/>
      <c r="BJ81" s="101">
        <v>15.384615384615385</v>
      </c>
      <c r="BK81" s="121"/>
      <c r="BL81" s="111">
        <v>7.3</v>
      </c>
      <c r="BM81" s="104"/>
      <c r="BN81" s="100">
        <v>0.33046627433227704</v>
      </c>
      <c r="BO81" s="109"/>
      <c r="BP81" s="107">
        <v>196</v>
      </c>
      <c r="BQ81" s="119">
        <v>0</v>
      </c>
      <c r="BR81" s="137">
        <v>107</v>
      </c>
      <c r="BS81" s="108"/>
      <c r="BT81" s="108">
        <v>89</v>
      </c>
      <c r="BU81" s="110"/>
      <c r="BV81" s="105">
        <v>107</v>
      </c>
      <c r="BW81" s="435"/>
      <c r="BX81" s="104">
        <v>88</v>
      </c>
      <c r="BY81" s="109"/>
      <c r="BZ81" s="105">
        <v>0</v>
      </c>
      <c r="CA81" s="104"/>
      <c r="CB81" s="104">
        <v>1</v>
      </c>
      <c r="CC81" s="123"/>
      <c r="CD81" s="105">
        <v>14.657534246575343</v>
      </c>
      <c r="CE81" s="105"/>
      <c r="CF81" s="125">
        <v>32</v>
      </c>
      <c r="CG81" s="105"/>
      <c r="CH81" s="100">
        <v>0.36529680365296802</v>
      </c>
      <c r="CI81" s="141"/>
      <c r="CJ81" s="142">
        <v>986.03921568627447</v>
      </c>
      <c r="CK81" s="102"/>
      <c r="CL81" s="107">
        <v>499.34204793028323</v>
      </c>
      <c r="CM81" s="120"/>
      <c r="CN81" s="127">
        <v>486.69716775599125</v>
      </c>
      <c r="CO81" s="110"/>
      <c r="CP81" s="105">
        <v>499.34204793028323</v>
      </c>
      <c r="CQ81" s="104"/>
      <c r="CR81" s="104">
        <v>462.33333333333331</v>
      </c>
      <c r="CS81" s="118"/>
      <c r="CT81" s="107">
        <v>0</v>
      </c>
      <c r="CU81" s="104"/>
      <c r="CV81" s="104">
        <v>24.363834422657952</v>
      </c>
      <c r="CW81" s="109"/>
      <c r="CX81" s="107">
        <v>15.604438997821351</v>
      </c>
      <c r="CY81" s="189"/>
      <c r="CZ81" s="129">
        <f t="shared" si="40"/>
        <v>18.2</v>
      </c>
      <c r="DA81" s="130">
        <f t="shared" si="39"/>
        <v>0</v>
      </c>
      <c r="DB81" s="115">
        <f t="shared" si="68"/>
        <v>0.41906516233018654</v>
      </c>
      <c r="DC81" s="116">
        <f t="shared" si="68"/>
        <v>0</v>
      </c>
      <c r="DD81" s="105">
        <f t="shared" si="41"/>
        <v>292.34204793028323</v>
      </c>
      <c r="DE81" s="105">
        <f t="shared" si="41"/>
        <v>0</v>
      </c>
      <c r="DF81" s="105">
        <f t="shared" si="41"/>
        <v>296.69716775599125</v>
      </c>
      <c r="DG81" s="119">
        <f t="shared" si="41"/>
        <v>0</v>
      </c>
      <c r="DH81" s="107">
        <f t="shared" si="41"/>
        <v>292.34204793028323</v>
      </c>
      <c r="DI81" s="104">
        <f t="shared" si="41"/>
        <v>0</v>
      </c>
      <c r="DJ81" s="104">
        <f t="shared" si="41"/>
        <v>274.33333333333331</v>
      </c>
      <c r="DK81" s="104">
        <f t="shared" si="41"/>
        <v>0</v>
      </c>
      <c r="DL81" s="107">
        <f t="shared" si="41"/>
        <v>0</v>
      </c>
      <c r="DM81" s="104">
        <f t="shared" si="41"/>
        <v>0</v>
      </c>
      <c r="DN81" s="104">
        <f t="shared" si="41"/>
        <v>22.363834422657952</v>
      </c>
      <c r="DO81" s="118">
        <f t="shared" si="41"/>
        <v>0</v>
      </c>
      <c r="DP81" s="147">
        <f t="shared" si="56"/>
        <v>16</v>
      </c>
      <c r="DQ81" s="434" t="e">
        <f t="shared" si="56"/>
        <v>#DIV/0!</v>
      </c>
      <c r="DR81" s="133">
        <f t="shared" si="59"/>
        <v>18.2</v>
      </c>
      <c r="DS81" s="134">
        <f t="shared" si="42"/>
        <v>100</v>
      </c>
      <c r="DT81" s="117">
        <f t="shared" si="43"/>
        <v>589.03921568627447</v>
      </c>
      <c r="DU81" s="134">
        <f t="shared" si="60"/>
        <v>100</v>
      </c>
      <c r="DV81" s="117">
        <f t="shared" si="45"/>
        <v>292.34204793028323</v>
      </c>
      <c r="DW81" s="135">
        <f t="shared" si="61"/>
        <v>100</v>
      </c>
      <c r="DX81" s="127">
        <f t="shared" si="47"/>
        <v>296.69716775599125</v>
      </c>
      <c r="DY81" s="134">
        <f t="shared" si="62"/>
        <v>100</v>
      </c>
      <c r="DZ81" s="117">
        <f t="shared" si="49"/>
        <v>292.34204793028323</v>
      </c>
      <c r="EA81" s="135">
        <f t="shared" si="63"/>
        <v>100</v>
      </c>
      <c r="EB81" s="127">
        <f t="shared" si="51"/>
        <v>274.33333333333331</v>
      </c>
      <c r="EC81" s="134">
        <f t="shared" si="64"/>
        <v>100</v>
      </c>
      <c r="ED81" s="117">
        <f t="shared" si="53"/>
        <v>0</v>
      </c>
      <c r="EE81" s="136">
        <v>0</v>
      </c>
      <c r="EF81" s="127">
        <f t="shared" si="54"/>
        <v>22.363834422657952</v>
      </c>
      <c r="EG81" s="136">
        <f t="shared" si="65"/>
        <v>100</v>
      </c>
      <c r="EH81" s="137" t="e">
        <f t="shared" si="66"/>
        <v>#DIV/0!</v>
      </c>
      <c r="EI81" s="138" t="e">
        <f t="shared" si="67"/>
        <v>#DIV/0!</v>
      </c>
    </row>
    <row r="82" spans="1:140" ht="15.75" customHeight="1" x14ac:dyDescent="0.25">
      <c r="A82" s="775"/>
      <c r="B82" s="187"/>
      <c r="C82" s="98" t="s">
        <v>44</v>
      </c>
      <c r="D82" s="99">
        <v>3.9</v>
      </c>
      <c r="E82" s="100"/>
      <c r="F82" s="100">
        <v>0.18063918480778138</v>
      </c>
      <c r="G82" s="100"/>
      <c r="H82" s="103">
        <v>103.13333333333334</v>
      </c>
      <c r="I82" s="109"/>
      <c r="J82" s="137">
        <v>57.2</v>
      </c>
      <c r="K82" s="108"/>
      <c r="L82" s="204">
        <v>45.933333333333337</v>
      </c>
      <c r="M82" s="211"/>
      <c r="N82" s="107">
        <v>57.2</v>
      </c>
      <c r="O82" s="104"/>
      <c r="P82" s="104">
        <v>40.733333333333334</v>
      </c>
      <c r="Q82" s="109"/>
      <c r="R82" s="107">
        <v>0</v>
      </c>
      <c r="S82" s="104"/>
      <c r="T82" s="104">
        <v>5.2</v>
      </c>
      <c r="U82" s="109"/>
      <c r="V82" s="117">
        <v>15</v>
      </c>
      <c r="W82" s="117"/>
      <c r="X82" s="111">
        <v>6.9</v>
      </c>
      <c r="Y82" s="112"/>
      <c r="Z82" s="100">
        <v>0.31593406593406592</v>
      </c>
      <c r="AA82" s="100"/>
      <c r="AB82" s="103">
        <v>244.2236842105263</v>
      </c>
      <c r="AC82" s="109"/>
      <c r="AD82" s="137">
        <v>126.19736842105262</v>
      </c>
      <c r="AE82" s="108"/>
      <c r="AF82" s="204">
        <v>118.02631578947368</v>
      </c>
      <c r="AG82" s="211"/>
      <c r="AH82" s="107">
        <v>126.19736842105262</v>
      </c>
      <c r="AI82" s="104"/>
      <c r="AJ82" s="104">
        <v>111.67105263157895</v>
      </c>
      <c r="AK82" s="109"/>
      <c r="AL82" s="107">
        <v>0</v>
      </c>
      <c r="AM82" s="104"/>
      <c r="AN82" s="104">
        <v>6.3552631578947363</v>
      </c>
      <c r="AO82" s="141"/>
      <c r="AP82" s="105">
        <v>18.289473684210524</v>
      </c>
      <c r="AQ82" s="113"/>
      <c r="AR82" s="114">
        <v>3.8</v>
      </c>
      <c r="AS82" s="115"/>
      <c r="AT82" s="115">
        <v>0.17210144927536231</v>
      </c>
      <c r="AU82" s="116"/>
      <c r="AV82" s="105">
        <v>140</v>
      </c>
      <c r="AW82" s="119"/>
      <c r="AX82" s="137">
        <v>69</v>
      </c>
      <c r="AY82" s="203"/>
      <c r="AZ82" s="108">
        <v>71</v>
      </c>
      <c r="BA82" s="203"/>
      <c r="BB82" s="103">
        <v>69</v>
      </c>
      <c r="BC82" s="140"/>
      <c r="BD82" s="104">
        <v>70</v>
      </c>
      <c r="BE82" s="106"/>
      <c r="BF82" s="119">
        <v>0</v>
      </c>
      <c r="BG82" s="118"/>
      <c r="BH82" s="118">
        <v>1</v>
      </c>
      <c r="BI82" s="436"/>
      <c r="BJ82" s="101">
        <v>18.157894736842106</v>
      </c>
      <c r="BK82" s="121"/>
      <c r="BL82" s="111">
        <v>3.8</v>
      </c>
      <c r="BM82" s="104"/>
      <c r="BN82" s="100">
        <v>0.17202354006337708</v>
      </c>
      <c r="BO82" s="109"/>
      <c r="BP82" s="107">
        <v>129</v>
      </c>
      <c r="BQ82" s="119">
        <v>0</v>
      </c>
      <c r="BR82" s="137">
        <v>69</v>
      </c>
      <c r="BS82" s="108"/>
      <c r="BT82" s="108">
        <v>60</v>
      </c>
      <c r="BU82" s="110"/>
      <c r="BV82" s="105">
        <v>69</v>
      </c>
      <c r="BW82" s="437"/>
      <c r="BX82" s="104">
        <v>59</v>
      </c>
      <c r="BY82" s="109"/>
      <c r="BZ82" s="105">
        <v>0</v>
      </c>
      <c r="CA82" s="104"/>
      <c r="CB82" s="104">
        <v>1</v>
      </c>
      <c r="CC82" s="144"/>
      <c r="CD82" s="105">
        <v>18.157894736842106</v>
      </c>
      <c r="CE82" s="105"/>
      <c r="CF82" s="125">
        <v>18.400000000000002</v>
      </c>
      <c r="CG82" s="105"/>
      <c r="CH82" s="100">
        <v>0.21004566210045664</v>
      </c>
      <c r="CI82" s="141"/>
      <c r="CJ82" s="142">
        <v>616.35701754385968</v>
      </c>
      <c r="CK82" s="102"/>
      <c r="CL82" s="107">
        <v>321.39736842105265</v>
      </c>
      <c r="CM82" s="120"/>
      <c r="CN82" s="127">
        <v>294.95964912280704</v>
      </c>
      <c r="CO82" s="110"/>
      <c r="CP82" s="105">
        <v>321.39736842105265</v>
      </c>
      <c r="CQ82" s="104"/>
      <c r="CR82" s="104">
        <v>281.40438596491231</v>
      </c>
      <c r="CS82" s="118"/>
      <c r="CT82" s="107">
        <v>0</v>
      </c>
      <c r="CU82" s="104"/>
      <c r="CV82" s="104">
        <v>13.555263157894736</v>
      </c>
      <c r="CW82" s="109"/>
      <c r="CX82" s="107">
        <v>17.467248283752859</v>
      </c>
      <c r="CY82" s="189"/>
      <c r="CZ82" s="129">
        <f t="shared" si="40"/>
        <v>10.8</v>
      </c>
      <c r="DA82" s="130">
        <f t="shared" si="39"/>
        <v>0</v>
      </c>
      <c r="DB82" s="115">
        <f t="shared" si="68"/>
        <v>0.24867603039373706</v>
      </c>
      <c r="DC82" s="116">
        <f t="shared" si="68"/>
        <v>0</v>
      </c>
      <c r="DD82" s="105">
        <f t="shared" si="41"/>
        <v>183.39736842105262</v>
      </c>
      <c r="DE82" s="105">
        <f t="shared" si="41"/>
        <v>0</v>
      </c>
      <c r="DF82" s="105">
        <f t="shared" si="41"/>
        <v>163.95964912280704</v>
      </c>
      <c r="DG82" s="119">
        <f t="shared" si="41"/>
        <v>0</v>
      </c>
      <c r="DH82" s="107">
        <f t="shared" si="41"/>
        <v>183.39736842105262</v>
      </c>
      <c r="DI82" s="104">
        <f t="shared" si="41"/>
        <v>0</v>
      </c>
      <c r="DJ82" s="104">
        <f t="shared" si="41"/>
        <v>152.40438596491228</v>
      </c>
      <c r="DK82" s="104">
        <f t="shared" si="41"/>
        <v>0</v>
      </c>
      <c r="DL82" s="107">
        <f t="shared" si="41"/>
        <v>0</v>
      </c>
      <c r="DM82" s="104">
        <f t="shared" si="41"/>
        <v>0</v>
      </c>
      <c r="DN82" s="104">
        <f t="shared" si="41"/>
        <v>11.555263157894736</v>
      </c>
      <c r="DO82" s="118">
        <f t="shared" si="41"/>
        <v>0</v>
      </c>
      <c r="DP82" s="147">
        <f t="shared" si="56"/>
        <v>17</v>
      </c>
      <c r="DQ82" s="434" t="e">
        <f t="shared" si="56"/>
        <v>#DIV/0!</v>
      </c>
      <c r="DR82" s="133">
        <f t="shared" si="59"/>
        <v>10.8</v>
      </c>
      <c r="DS82" s="134">
        <f t="shared" si="42"/>
        <v>100</v>
      </c>
      <c r="DT82" s="117">
        <f t="shared" si="43"/>
        <v>347.35701754385968</v>
      </c>
      <c r="DU82" s="134">
        <f t="shared" si="60"/>
        <v>100</v>
      </c>
      <c r="DV82" s="117">
        <f t="shared" si="45"/>
        <v>183.39736842105262</v>
      </c>
      <c r="DW82" s="135">
        <f t="shared" si="61"/>
        <v>100</v>
      </c>
      <c r="DX82" s="127">
        <f t="shared" si="47"/>
        <v>163.95964912280704</v>
      </c>
      <c r="DY82" s="134">
        <f t="shared" si="62"/>
        <v>100</v>
      </c>
      <c r="DZ82" s="117">
        <f t="shared" si="49"/>
        <v>183.39736842105262</v>
      </c>
      <c r="EA82" s="135">
        <f t="shared" si="63"/>
        <v>100</v>
      </c>
      <c r="EB82" s="127">
        <f t="shared" si="51"/>
        <v>152.40438596491228</v>
      </c>
      <c r="EC82" s="134">
        <f t="shared" si="64"/>
        <v>100</v>
      </c>
      <c r="ED82" s="117">
        <f t="shared" si="53"/>
        <v>0</v>
      </c>
      <c r="EE82" s="136">
        <v>0</v>
      </c>
      <c r="EF82" s="127">
        <f t="shared" si="54"/>
        <v>11.555263157894736</v>
      </c>
      <c r="EG82" s="136">
        <f t="shared" si="65"/>
        <v>100</v>
      </c>
      <c r="EH82" s="137" t="e">
        <f t="shared" si="66"/>
        <v>#DIV/0!</v>
      </c>
      <c r="EI82" s="138" t="e">
        <f t="shared" si="67"/>
        <v>#DIV/0!</v>
      </c>
    </row>
    <row r="83" spans="1:140" s="478" customFormat="1" ht="15.75" customHeight="1" x14ac:dyDescent="0.25">
      <c r="A83" s="778"/>
      <c r="B83" s="439"/>
      <c r="C83" s="440" t="s">
        <v>45</v>
      </c>
      <c r="D83" s="441">
        <v>1.9000000000000001</v>
      </c>
      <c r="E83" s="100"/>
      <c r="F83" s="442">
        <v>8.8003705419175557E-2</v>
      </c>
      <c r="G83" s="442"/>
      <c r="H83" s="443">
        <v>0</v>
      </c>
      <c r="I83" s="444"/>
      <c r="J83" s="445">
        <v>0</v>
      </c>
      <c r="K83" s="446"/>
      <c r="L83" s="447">
        <v>0</v>
      </c>
      <c r="M83" s="448"/>
      <c r="N83" s="449">
        <v>0</v>
      </c>
      <c r="O83" s="451"/>
      <c r="P83" s="451">
        <v>0</v>
      </c>
      <c r="Q83" s="444"/>
      <c r="R83" s="449">
        <v>0</v>
      </c>
      <c r="S83" s="451"/>
      <c r="T83" s="451">
        <v>0</v>
      </c>
      <c r="U83" s="444"/>
      <c r="V83" s="449">
        <v>0</v>
      </c>
      <c r="W83" s="453"/>
      <c r="X83" s="454">
        <v>0.7</v>
      </c>
      <c r="Y83" s="455"/>
      <c r="Z83" s="442">
        <v>3.2051282051282048E-2</v>
      </c>
      <c r="AA83" s="442"/>
      <c r="AB83" s="443">
        <v>0</v>
      </c>
      <c r="AC83" s="444"/>
      <c r="AD83" s="445">
        <v>0</v>
      </c>
      <c r="AE83" s="446"/>
      <c r="AF83" s="447">
        <v>0</v>
      </c>
      <c r="AG83" s="448"/>
      <c r="AH83" s="449">
        <v>0</v>
      </c>
      <c r="AI83" s="451"/>
      <c r="AJ83" s="451">
        <v>0</v>
      </c>
      <c r="AK83" s="444"/>
      <c r="AL83" s="449">
        <v>0</v>
      </c>
      <c r="AM83" s="451"/>
      <c r="AN83" s="451">
        <v>0</v>
      </c>
      <c r="AO83" s="452"/>
      <c r="AP83" s="456">
        <v>0</v>
      </c>
      <c r="AQ83" s="453"/>
      <c r="AR83" s="457">
        <v>0.9</v>
      </c>
      <c r="AS83" s="458"/>
      <c r="AT83" s="458">
        <v>4.0760869565217392E-2</v>
      </c>
      <c r="AU83" s="459"/>
      <c r="AV83" s="456">
        <v>0</v>
      </c>
      <c r="AW83" s="460"/>
      <c r="AX83" s="445">
        <v>0</v>
      </c>
      <c r="AY83" s="461"/>
      <c r="AZ83" s="446">
        <v>0</v>
      </c>
      <c r="BA83" s="461"/>
      <c r="BB83" s="443">
        <v>0</v>
      </c>
      <c r="BC83" s="450"/>
      <c r="BD83" s="451">
        <v>0</v>
      </c>
      <c r="BE83" s="462"/>
      <c r="BF83" s="460">
        <v>0</v>
      </c>
      <c r="BG83" s="463"/>
      <c r="BH83" s="463">
        <v>0</v>
      </c>
      <c r="BI83" s="464"/>
      <c r="BJ83" s="314">
        <v>0</v>
      </c>
      <c r="BK83" s="308"/>
      <c r="BL83" s="454">
        <v>0.6</v>
      </c>
      <c r="BM83" s="451"/>
      <c r="BN83" s="442">
        <v>2.7161611588954276E-2</v>
      </c>
      <c r="BO83" s="444"/>
      <c r="BP83" s="449">
        <v>0</v>
      </c>
      <c r="BQ83" s="460">
        <v>0</v>
      </c>
      <c r="BR83" s="445">
        <v>0</v>
      </c>
      <c r="BS83" s="446"/>
      <c r="BT83" s="446">
        <v>0</v>
      </c>
      <c r="BU83" s="465"/>
      <c r="BV83" s="456">
        <v>0</v>
      </c>
      <c r="BW83" s="466"/>
      <c r="BX83" s="451">
        <v>0</v>
      </c>
      <c r="BY83" s="444"/>
      <c r="BZ83" s="456">
        <v>0</v>
      </c>
      <c r="CA83" s="451"/>
      <c r="CB83" s="451">
        <v>0</v>
      </c>
      <c r="CC83" s="467"/>
      <c r="CD83" s="456">
        <v>0</v>
      </c>
      <c r="CE83" s="453"/>
      <c r="CF83" s="313">
        <v>4.0999999999999996</v>
      </c>
      <c r="CG83" s="456"/>
      <c r="CH83" s="442">
        <v>4.680365296803652E-2</v>
      </c>
      <c r="CI83" s="452"/>
      <c r="CJ83" s="307">
        <v>0</v>
      </c>
      <c r="CK83" s="296"/>
      <c r="CL83" s="449">
        <v>0</v>
      </c>
      <c r="CM83" s="469"/>
      <c r="CN83" s="290">
        <v>0</v>
      </c>
      <c r="CO83" s="465"/>
      <c r="CP83" s="456">
        <v>0</v>
      </c>
      <c r="CQ83" s="451"/>
      <c r="CR83" s="451">
        <v>0</v>
      </c>
      <c r="CS83" s="463"/>
      <c r="CT83" s="449">
        <v>0</v>
      </c>
      <c r="CU83" s="451"/>
      <c r="CV83" s="451">
        <v>0</v>
      </c>
      <c r="CW83" s="463"/>
      <c r="CX83" s="449">
        <v>0</v>
      </c>
      <c r="CY83" s="470"/>
      <c r="CZ83" s="129">
        <f t="shared" si="40"/>
        <v>2.6</v>
      </c>
      <c r="DA83" s="130">
        <f t="shared" si="39"/>
        <v>0</v>
      </c>
      <c r="DB83" s="115">
        <f t="shared" si="68"/>
        <v>5.9866451761455219E-2</v>
      </c>
      <c r="DC83" s="459">
        <f t="shared" si="68"/>
        <v>0</v>
      </c>
      <c r="DD83" s="449">
        <f t="shared" si="41"/>
        <v>0</v>
      </c>
      <c r="DE83" s="456">
        <f t="shared" si="41"/>
        <v>0</v>
      </c>
      <c r="DF83" s="456">
        <f t="shared" si="41"/>
        <v>0</v>
      </c>
      <c r="DG83" s="460">
        <f t="shared" si="41"/>
        <v>0</v>
      </c>
      <c r="DH83" s="449">
        <f t="shared" si="41"/>
        <v>0</v>
      </c>
      <c r="DI83" s="451">
        <f t="shared" si="41"/>
        <v>0</v>
      </c>
      <c r="DJ83" s="451">
        <f t="shared" si="41"/>
        <v>0</v>
      </c>
      <c r="DK83" s="451">
        <f t="shared" si="41"/>
        <v>0</v>
      </c>
      <c r="DL83" s="449">
        <f t="shared" si="41"/>
        <v>0</v>
      </c>
      <c r="DM83" s="451">
        <f t="shared" si="41"/>
        <v>0</v>
      </c>
      <c r="DN83" s="451">
        <f t="shared" si="41"/>
        <v>0</v>
      </c>
      <c r="DO83" s="463">
        <f t="shared" si="41"/>
        <v>0</v>
      </c>
      <c r="DP83" s="449">
        <f t="shared" si="56"/>
        <v>0</v>
      </c>
      <c r="DQ83" s="453" t="e">
        <f t="shared" si="56"/>
        <v>#DIV/0!</v>
      </c>
      <c r="DR83" s="475">
        <f t="shared" si="59"/>
        <v>2.6</v>
      </c>
      <c r="DS83" s="459">
        <f t="shared" si="42"/>
        <v>100</v>
      </c>
      <c r="DT83" s="456">
        <f t="shared" si="43"/>
        <v>0</v>
      </c>
      <c r="DU83" s="459">
        <v>0</v>
      </c>
      <c r="DV83" s="456">
        <f t="shared" si="45"/>
        <v>0</v>
      </c>
      <c r="DW83" s="458">
        <v>0</v>
      </c>
      <c r="DX83" s="451">
        <f t="shared" si="47"/>
        <v>0</v>
      </c>
      <c r="DY83" s="459">
        <v>0</v>
      </c>
      <c r="DZ83" s="456">
        <f t="shared" si="49"/>
        <v>0</v>
      </c>
      <c r="EA83" s="458">
        <v>0</v>
      </c>
      <c r="EB83" s="451">
        <f t="shared" si="51"/>
        <v>0</v>
      </c>
      <c r="EC83" s="459">
        <v>0</v>
      </c>
      <c r="ED83" s="456">
        <f t="shared" si="53"/>
        <v>0</v>
      </c>
      <c r="EE83" s="476">
        <v>0</v>
      </c>
      <c r="EF83" s="451">
        <f t="shared" si="54"/>
        <v>0</v>
      </c>
      <c r="EG83" s="476">
        <v>0</v>
      </c>
      <c r="EH83" s="445" t="e">
        <f t="shared" si="66"/>
        <v>#DIV/0!</v>
      </c>
      <c r="EI83" s="477">
        <v>0</v>
      </c>
    </row>
    <row r="84" spans="1:140" s="542" customFormat="1" ht="15.75" customHeight="1" thickBot="1" x14ac:dyDescent="0.3">
      <c r="A84" s="504" t="s">
        <v>69</v>
      </c>
      <c r="B84" s="505" t="s">
        <v>70</v>
      </c>
      <c r="C84" s="506"/>
      <c r="D84" s="507" t="s">
        <v>58</v>
      </c>
      <c r="E84" s="508"/>
      <c r="F84" s="509" t="s">
        <v>58</v>
      </c>
      <c r="G84" s="510"/>
      <c r="H84" s="511">
        <v>482703</v>
      </c>
      <c r="I84" s="512"/>
      <c r="J84" s="513">
        <v>482703</v>
      </c>
      <c r="K84" s="514"/>
      <c r="L84" s="514">
        <v>0</v>
      </c>
      <c r="M84" s="512"/>
      <c r="N84" s="515">
        <v>482703</v>
      </c>
      <c r="O84" s="516"/>
      <c r="P84" s="516">
        <v>0</v>
      </c>
      <c r="Q84" s="517"/>
      <c r="R84" s="518">
        <v>0</v>
      </c>
      <c r="S84" s="516"/>
      <c r="T84" s="516">
        <v>0</v>
      </c>
      <c r="U84" s="517"/>
      <c r="V84" s="519" t="s">
        <v>58</v>
      </c>
      <c r="W84" s="520"/>
      <c r="X84" s="507" t="s">
        <v>58</v>
      </c>
      <c r="Y84" s="509"/>
      <c r="Z84" s="509" t="s">
        <v>58</v>
      </c>
      <c r="AA84" s="510"/>
      <c r="AB84" s="511">
        <v>491468</v>
      </c>
      <c r="AC84" s="517"/>
      <c r="AD84" s="511">
        <v>491468</v>
      </c>
      <c r="AE84" s="521"/>
      <c r="AF84" s="521">
        <v>0</v>
      </c>
      <c r="AG84" s="521"/>
      <c r="AH84" s="515">
        <v>491468</v>
      </c>
      <c r="AI84" s="516"/>
      <c r="AJ84" s="516">
        <v>0</v>
      </c>
      <c r="AK84" s="512"/>
      <c r="AL84" s="522">
        <v>0</v>
      </c>
      <c r="AM84" s="516"/>
      <c r="AN84" s="516">
        <v>0</v>
      </c>
      <c r="AO84" s="517"/>
      <c r="AP84" s="519" t="s">
        <v>58</v>
      </c>
      <c r="AQ84" s="523"/>
      <c r="AR84" s="524" t="s">
        <v>58</v>
      </c>
      <c r="AS84" s="509"/>
      <c r="AT84" s="509" t="s">
        <v>58</v>
      </c>
      <c r="AU84" s="510"/>
      <c r="AV84" s="511">
        <v>446762</v>
      </c>
      <c r="AW84" s="511"/>
      <c r="AX84" s="518">
        <v>446762</v>
      </c>
      <c r="AY84" s="521"/>
      <c r="AZ84" s="516">
        <v>0</v>
      </c>
      <c r="BA84" s="521"/>
      <c r="BB84" s="515">
        <v>446762</v>
      </c>
      <c r="BC84" s="516"/>
      <c r="BD84" s="516">
        <v>0</v>
      </c>
      <c r="BE84" s="517"/>
      <c r="BF84" s="518">
        <v>0</v>
      </c>
      <c r="BG84" s="516"/>
      <c r="BH84" s="516">
        <v>0</v>
      </c>
      <c r="BI84" s="517"/>
      <c r="BJ84" s="519" t="s">
        <v>58</v>
      </c>
      <c r="BK84" s="520"/>
      <c r="BL84" s="507" t="s">
        <v>58</v>
      </c>
      <c r="BM84" s="509"/>
      <c r="BN84" s="509" t="s">
        <v>58</v>
      </c>
      <c r="BO84" s="510"/>
      <c r="BP84" s="518">
        <v>462578</v>
      </c>
      <c r="BQ84" s="517">
        <v>0</v>
      </c>
      <c r="BR84" s="513">
        <v>462578</v>
      </c>
      <c r="BS84" s="514"/>
      <c r="BT84" s="514">
        <v>0</v>
      </c>
      <c r="BU84" s="512"/>
      <c r="BV84" s="515">
        <v>462578</v>
      </c>
      <c r="BW84" s="516"/>
      <c r="BX84" s="516">
        <v>0</v>
      </c>
      <c r="BY84" s="517"/>
      <c r="BZ84" s="513">
        <v>0</v>
      </c>
      <c r="CA84" s="514"/>
      <c r="CB84" s="514">
        <v>0</v>
      </c>
      <c r="CC84" s="512"/>
      <c r="CD84" s="525" t="s">
        <v>58</v>
      </c>
      <c r="CE84" s="520"/>
      <c r="CF84" s="526" t="s">
        <v>58</v>
      </c>
      <c r="CG84" s="509"/>
      <c r="CH84" s="509" t="s">
        <v>58</v>
      </c>
      <c r="CI84" s="510"/>
      <c r="CJ84" s="527">
        <v>1883511</v>
      </c>
      <c r="CK84" s="517"/>
      <c r="CL84" s="527">
        <v>1883511</v>
      </c>
      <c r="CM84" s="528"/>
      <c r="CN84" s="514">
        <v>0</v>
      </c>
      <c r="CO84" s="512"/>
      <c r="CP84" s="513">
        <v>1883511</v>
      </c>
      <c r="CQ84" s="516"/>
      <c r="CR84" s="516">
        <v>0</v>
      </c>
      <c r="CS84" s="521"/>
      <c r="CT84" s="513">
        <v>0</v>
      </c>
      <c r="CU84" s="516"/>
      <c r="CV84" s="516">
        <v>0</v>
      </c>
      <c r="CW84" s="521"/>
      <c r="CX84" s="529" t="s">
        <v>58</v>
      </c>
      <c r="CY84" s="530"/>
      <c r="CZ84" s="507" t="s">
        <v>58</v>
      </c>
      <c r="DA84" s="531" t="s">
        <v>58</v>
      </c>
      <c r="DB84" s="509" t="s">
        <v>58</v>
      </c>
      <c r="DC84" s="510" t="s">
        <v>58</v>
      </c>
      <c r="DD84" s="532">
        <f t="shared" si="41"/>
        <v>974171</v>
      </c>
      <c r="DE84" s="532">
        <f t="shared" si="41"/>
        <v>0</v>
      </c>
      <c r="DF84" s="532">
        <f t="shared" si="41"/>
        <v>0</v>
      </c>
      <c r="DG84" s="6">
        <f t="shared" si="41"/>
        <v>0</v>
      </c>
      <c r="DH84" s="533">
        <f t="shared" si="41"/>
        <v>974171</v>
      </c>
      <c r="DI84" s="534">
        <f t="shared" si="41"/>
        <v>0</v>
      </c>
      <c r="DJ84" s="534">
        <f t="shared" si="41"/>
        <v>0</v>
      </c>
      <c r="DK84" s="535">
        <f t="shared" si="41"/>
        <v>0</v>
      </c>
      <c r="DL84" s="533">
        <f t="shared" si="41"/>
        <v>0</v>
      </c>
      <c r="DM84" s="534">
        <f t="shared" si="41"/>
        <v>0</v>
      </c>
      <c r="DN84" s="534">
        <f t="shared" si="41"/>
        <v>0</v>
      </c>
      <c r="DO84" s="536">
        <f t="shared" si="41"/>
        <v>0</v>
      </c>
      <c r="DP84" s="537" t="s">
        <v>58</v>
      </c>
      <c r="DQ84" s="523" t="s">
        <v>58</v>
      </c>
      <c r="DR84" s="507" t="s">
        <v>58</v>
      </c>
      <c r="DS84" s="510" t="s">
        <v>58</v>
      </c>
      <c r="DT84" s="532">
        <f t="shared" si="43"/>
        <v>974171</v>
      </c>
      <c r="DU84" s="538">
        <f t="shared" si="60"/>
        <v>100</v>
      </c>
      <c r="DV84" s="532">
        <f t="shared" si="45"/>
        <v>974171</v>
      </c>
      <c r="DW84" s="539">
        <f t="shared" si="61"/>
        <v>100</v>
      </c>
      <c r="DX84" s="540">
        <f t="shared" si="47"/>
        <v>0</v>
      </c>
      <c r="DY84" s="538">
        <v>0</v>
      </c>
      <c r="DZ84" s="532">
        <f t="shared" si="49"/>
        <v>974171</v>
      </c>
      <c r="EA84" s="539">
        <f t="shared" si="63"/>
        <v>100</v>
      </c>
      <c r="EB84" s="540">
        <f t="shared" si="51"/>
        <v>0</v>
      </c>
      <c r="EC84" s="538">
        <v>0</v>
      </c>
      <c r="ED84" s="532">
        <f t="shared" si="53"/>
        <v>0</v>
      </c>
      <c r="EE84" s="541">
        <v>0</v>
      </c>
      <c r="EF84" s="540">
        <f t="shared" si="54"/>
        <v>0</v>
      </c>
      <c r="EG84" s="541">
        <v>0</v>
      </c>
      <c r="EH84" s="537" t="s">
        <v>58</v>
      </c>
      <c r="EI84" s="523" t="s">
        <v>58</v>
      </c>
    </row>
    <row r="85" spans="1:140" s="562" customFormat="1" ht="15.75" customHeight="1" thickBot="1" x14ac:dyDescent="0.3">
      <c r="A85" s="543"/>
      <c r="B85" s="544" t="s">
        <v>71</v>
      </c>
      <c r="C85" s="545"/>
      <c r="D85" s="546">
        <v>10873.899999999998</v>
      </c>
      <c r="E85" s="547"/>
      <c r="F85" s="548">
        <v>100</v>
      </c>
      <c r="G85" s="548"/>
      <c r="H85" s="549">
        <v>2618080.039833256</v>
      </c>
      <c r="I85" s="550"/>
      <c r="J85" s="549">
        <v>1631716.039833256</v>
      </c>
      <c r="K85" s="548"/>
      <c r="L85" s="548">
        <v>986364</v>
      </c>
      <c r="M85" s="551"/>
      <c r="N85" s="549">
        <v>1604146.039833256</v>
      </c>
      <c r="O85" s="548"/>
      <c r="P85" s="548">
        <v>875122</v>
      </c>
      <c r="Q85" s="551"/>
      <c r="R85" s="549">
        <v>27570</v>
      </c>
      <c r="S85" s="548"/>
      <c r="T85" s="548">
        <v>111242</v>
      </c>
      <c r="U85" s="551"/>
      <c r="V85" s="549">
        <v>150</v>
      </c>
      <c r="W85" s="552"/>
      <c r="X85" s="553">
        <v>10975.1</v>
      </c>
      <c r="Y85" s="553"/>
      <c r="Z85" s="548">
        <v>100</v>
      </c>
      <c r="AA85" s="548"/>
      <c r="AB85" s="549">
        <v>2863940.4065934066</v>
      </c>
      <c r="AC85" s="551"/>
      <c r="AD85" s="549">
        <v>1686503.4065934066</v>
      </c>
      <c r="AE85" s="548"/>
      <c r="AF85" s="548">
        <v>1177437</v>
      </c>
      <c r="AG85" s="551"/>
      <c r="AH85" s="549">
        <v>1656147.4065934066</v>
      </c>
      <c r="AI85" s="548"/>
      <c r="AJ85" s="548">
        <v>1113590</v>
      </c>
      <c r="AK85" s="551"/>
      <c r="AL85" s="549">
        <v>30356</v>
      </c>
      <c r="AM85" s="548"/>
      <c r="AN85" s="548">
        <v>63847</v>
      </c>
      <c r="AO85" s="551"/>
      <c r="AP85" s="549">
        <v>154</v>
      </c>
      <c r="AQ85" s="552"/>
      <c r="AR85" s="553">
        <v>11082.8</v>
      </c>
      <c r="AS85" s="548"/>
      <c r="AT85" s="548">
        <v>100</v>
      </c>
      <c r="AU85" s="551"/>
      <c r="AV85" s="549">
        <v>2714438</v>
      </c>
      <c r="AW85" s="551"/>
      <c r="AX85" s="549">
        <v>1563421</v>
      </c>
      <c r="AY85" s="554"/>
      <c r="AZ85" s="548">
        <v>1151017</v>
      </c>
      <c r="BA85" s="551"/>
      <c r="BB85" s="549">
        <v>1549018</v>
      </c>
      <c r="BC85" s="548"/>
      <c r="BD85" s="548">
        <v>1131683</v>
      </c>
      <c r="BE85" s="551"/>
      <c r="BF85" s="549">
        <v>14403</v>
      </c>
      <c r="BG85" s="548"/>
      <c r="BH85" s="548">
        <v>19334</v>
      </c>
      <c r="BI85" s="551"/>
      <c r="BJ85" s="549">
        <v>141.06732955570794</v>
      </c>
      <c r="BK85" s="554"/>
      <c r="BL85" s="546">
        <v>11136.9</v>
      </c>
      <c r="BM85" s="548"/>
      <c r="BN85" s="548">
        <v>100.00692533100592</v>
      </c>
      <c r="BO85" s="551"/>
      <c r="BP85" s="549">
        <v>2720860</v>
      </c>
      <c r="BQ85" s="551">
        <v>0</v>
      </c>
      <c r="BR85" s="549">
        <v>1670398</v>
      </c>
      <c r="BS85" s="548"/>
      <c r="BT85" s="548">
        <v>1050462</v>
      </c>
      <c r="BU85" s="551"/>
      <c r="BV85" s="549">
        <v>1657376</v>
      </c>
      <c r="BW85" s="548"/>
      <c r="BX85" s="548">
        <v>1032290</v>
      </c>
      <c r="BY85" s="551"/>
      <c r="BZ85" s="549">
        <v>13022</v>
      </c>
      <c r="CA85" s="548"/>
      <c r="CB85" s="548">
        <v>18172</v>
      </c>
      <c r="CC85" s="551"/>
      <c r="CD85" s="549">
        <v>149.98769855166159</v>
      </c>
      <c r="CE85" s="552"/>
      <c r="CF85" s="550">
        <v>44068.700000000019</v>
      </c>
      <c r="CG85" s="548"/>
      <c r="CH85" s="548">
        <v>100.00000000000003</v>
      </c>
      <c r="CI85" s="551"/>
      <c r="CJ85" s="549">
        <v>10917318.446426664</v>
      </c>
      <c r="CK85" s="551"/>
      <c r="CL85" s="549">
        <v>6552038.4464266626</v>
      </c>
      <c r="CM85" s="554"/>
      <c r="CN85" s="548">
        <v>4365280</v>
      </c>
      <c r="CO85" s="551"/>
      <c r="CP85" s="549">
        <v>6466687.4464266626</v>
      </c>
      <c r="CQ85" s="548"/>
      <c r="CR85" s="548">
        <v>4152685</v>
      </c>
      <c r="CS85" s="551"/>
      <c r="CT85" s="549">
        <v>85351</v>
      </c>
      <c r="CU85" s="548"/>
      <c r="CV85" s="548">
        <v>212595</v>
      </c>
      <c r="CW85" s="551"/>
      <c r="CX85" s="549">
        <v>148.6778245427403</v>
      </c>
      <c r="CY85" s="552"/>
      <c r="CZ85" s="555">
        <f>CZ64+CZ66+CZ72+CZ78</f>
        <v>21849</v>
      </c>
      <c r="DA85" s="554">
        <f>DA64+DA66+DA72+DA78</f>
        <v>0</v>
      </c>
      <c r="DB85" s="548" t="e">
        <f>DB78+DB72+DB66+DB55+DB49+DB44+DB38+DB32+DB27+DB25+DB18+DB12</f>
        <v>#REF!</v>
      </c>
      <c r="DC85" s="554" t="e">
        <f>DC78+DC72+DC66+DC55+DC49+DC44+DC38+DC32+DC27+DC25+DC18+DC12</f>
        <v>#REF!</v>
      </c>
      <c r="DD85" s="549">
        <f t="shared" si="41"/>
        <v>3318219.4464266626</v>
      </c>
      <c r="DE85" s="550">
        <f t="shared" si="41"/>
        <v>0</v>
      </c>
      <c r="DF85" s="550">
        <f t="shared" si="41"/>
        <v>2163801</v>
      </c>
      <c r="DG85" s="555">
        <f t="shared" si="41"/>
        <v>0</v>
      </c>
      <c r="DH85" s="549">
        <f t="shared" si="41"/>
        <v>3260293.4464266626</v>
      </c>
      <c r="DI85" s="549">
        <f t="shared" si="41"/>
        <v>0</v>
      </c>
      <c r="DJ85" s="549">
        <f t="shared" si="41"/>
        <v>1988712</v>
      </c>
      <c r="DK85" s="549">
        <f t="shared" si="41"/>
        <v>0</v>
      </c>
      <c r="DL85" s="549">
        <f t="shared" si="41"/>
        <v>57926</v>
      </c>
      <c r="DM85" s="549">
        <f t="shared" si="41"/>
        <v>0</v>
      </c>
      <c r="DN85" s="549">
        <f t="shared" si="41"/>
        <v>175089</v>
      </c>
      <c r="DO85" s="556">
        <f t="shared" si="41"/>
        <v>0</v>
      </c>
      <c r="DP85" s="549">
        <f>ROUND((DD85/CZ85),0)</f>
        <v>152</v>
      </c>
      <c r="DQ85" s="552" t="e">
        <f>ROUND((DE85/DA85),0)</f>
        <v>#DIV/0!</v>
      </c>
      <c r="DR85" s="557">
        <f>CZ85-DA85</f>
        <v>21849</v>
      </c>
      <c r="DS85" s="558">
        <f>ABS((DR85/CZ85)*100)</f>
        <v>100</v>
      </c>
      <c r="DT85" s="550">
        <f t="shared" si="43"/>
        <v>5482020.4464266626</v>
      </c>
      <c r="DU85" s="558">
        <f t="shared" si="60"/>
        <v>100</v>
      </c>
      <c r="DV85" s="550">
        <f t="shared" si="45"/>
        <v>3318219.4464266626</v>
      </c>
      <c r="DW85" s="559">
        <f t="shared" si="61"/>
        <v>100</v>
      </c>
      <c r="DX85" s="548">
        <f t="shared" si="47"/>
        <v>2163801</v>
      </c>
      <c r="DY85" s="558">
        <f t="shared" si="62"/>
        <v>100</v>
      </c>
      <c r="DZ85" s="550">
        <f t="shared" si="49"/>
        <v>3260293.4464266626</v>
      </c>
      <c r="EA85" s="559">
        <f t="shared" si="63"/>
        <v>100</v>
      </c>
      <c r="EB85" s="548">
        <f t="shared" si="51"/>
        <v>1988712</v>
      </c>
      <c r="EC85" s="558">
        <f t="shared" si="64"/>
        <v>100</v>
      </c>
      <c r="ED85" s="550">
        <f t="shared" si="53"/>
        <v>57926</v>
      </c>
      <c r="EE85" s="560">
        <f t="shared" ref="EE85:EE91" si="69">ABS((ED85/DL85)*100)</f>
        <v>100</v>
      </c>
      <c r="EF85" s="548">
        <f t="shared" si="54"/>
        <v>175089</v>
      </c>
      <c r="EG85" s="558">
        <f t="shared" si="65"/>
        <v>100</v>
      </c>
      <c r="EH85" s="556" t="e">
        <f t="shared" si="66"/>
        <v>#DIV/0!</v>
      </c>
      <c r="EI85" s="561" t="e">
        <f t="shared" si="67"/>
        <v>#DIV/0!</v>
      </c>
    </row>
    <row r="86" spans="1:140" s="542" customFormat="1" ht="15.75" customHeight="1" x14ac:dyDescent="0.25">
      <c r="A86" s="563" t="s">
        <v>72</v>
      </c>
      <c r="B86" s="564" t="s">
        <v>73</v>
      </c>
      <c r="C86" s="565"/>
      <c r="D86" s="566" t="s">
        <v>58</v>
      </c>
      <c r="E86" s="567"/>
      <c r="F86" s="568" t="s">
        <v>58</v>
      </c>
      <c r="G86" s="569"/>
      <c r="H86" s="314">
        <v>332237</v>
      </c>
      <c r="I86" s="570"/>
      <c r="J86" s="571">
        <v>196594</v>
      </c>
      <c r="K86" s="572"/>
      <c r="L86" s="572">
        <v>135643</v>
      </c>
      <c r="M86" s="573"/>
      <c r="N86" s="571">
        <v>121498</v>
      </c>
      <c r="O86" s="293"/>
      <c r="P86" s="293">
        <v>116609</v>
      </c>
      <c r="Q86" s="307"/>
      <c r="R86" s="571">
        <v>75096</v>
      </c>
      <c r="S86" s="293"/>
      <c r="T86" s="293">
        <v>19034</v>
      </c>
      <c r="U86" s="293"/>
      <c r="V86" s="574" t="s">
        <v>58</v>
      </c>
      <c r="W86" s="575"/>
      <c r="X86" s="566" t="s">
        <v>58</v>
      </c>
      <c r="Y86" s="576"/>
      <c r="Z86" s="568" t="s">
        <v>58</v>
      </c>
      <c r="AA86" s="569"/>
      <c r="AB86" s="577">
        <v>24288</v>
      </c>
      <c r="AC86" s="296"/>
      <c r="AD86" s="577">
        <v>13448</v>
      </c>
      <c r="AE86" s="290"/>
      <c r="AF86" s="290">
        <v>10840</v>
      </c>
      <c r="AG86" s="296"/>
      <c r="AH86" s="293">
        <v>13448</v>
      </c>
      <c r="AI86" s="293"/>
      <c r="AJ86" s="293">
        <v>10121</v>
      </c>
      <c r="AK86" s="296"/>
      <c r="AL86" s="293">
        <v>0</v>
      </c>
      <c r="AM86" s="293"/>
      <c r="AN86" s="293">
        <v>719</v>
      </c>
      <c r="AO86" s="307"/>
      <c r="AP86" s="574" t="s">
        <v>58</v>
      </c>
      <c r="AQ86" s="575"/>
      <c r="AR86" s="578" t="s">
        <v>58</v>
      </c>
      <c r="AS86" s="576"/>
      <c r="AT86" s="568" t="s">
        <v>58</v>
      </c>
      <c r="AU86" s="569"/>
      <c r="AV86" s="577">
        <v>51347.5</v>
      </c>
      <c r="AW86" s="296"/>
      <c r="AX86" s="577">
        <v>25281.5</v>
      </c>
      <c r="AY86" s="469"/>
      <c r="AZ86" s="290">
        <v>26066</v>
      </c>
      <c r="BA86" s="296"/>
      <c r="BB86" s="314">
        <v>25281.5</v>
      </c>
      <c r="BC86" s="451"/>
      <c r="BD86" s="451">
        <v>25628</v>
      </c>
      <c r="BE86" s="296"/>
      <c r="BF86" s="293">
        <v>0</v>
      </c>
      <c r="BG86" s="293"/>
      <c r="BH86" s="290">
        <v>438</v>
      </c>
      <c r="BI86" s="296"/>
      <c r="BJ86" s="574" t="s">
        <v>58</v>
      </c>
      <c r="BK86" s="575"/>
      <c r="BL86" s="566" t="s">
        <v>58</v>
      </c>
      <c r="BM86" s="576"/>
      <c r="BN86" s="568" t="s">
        <v>58</v>
      </c>
      <c r="BO86" s="569"/>
      <c r="BP86" s="577">
        <v>263069.5</v>
      </c>
      <c r="BQ86" s="296">
        <v>0</v>
      </c>
      <c r="BR86" s="577">
        <v>140684.5</v>
      </c>
      <c r="BS86" s="290"/>
      <c r="BT86" s="290">
        <v>122385</v>
      </c>
      <c r="BU86" s="296"/>
      <c r="BV86" s="293">
        <v>140684.5</v>
      </c>
      <c r="BW86" s="290"/>
      <c r="BX86" s="290">
        <v>120268</v>
      </c>
      <c r="BY86" s="296"/>
      <c r="BZ86" s="293">
        <v>0</v>
      </c>
      <c r="CA86" s="290"/>
      <c r="CB86" s="290">
        <v>2117</v>
      </c>
      <c r="CC86" s="296"/>
      <c r="CD86" s="574" t="s">
        <v>58</v>
      </c>
      <c r="CE86" s="575"/>
      <c r="CF86" s="579" t="s">
        <v>58</v>
      </c>
      <c r="CG86" s="576"/>
      <c r="CH86" s="568" t="s">
        <v>58</v>
      </c>
      <c r="CI86" s="569"/>
      <c r="CJ86" s="571">
        <v>670942</v>
      </c>
      <c r="CK86" s="570"/>
      <c r="CL86" s="571">
        <v>376008</v>
      </c>
      <c r="CM86" s="307"/>
      <c r="CN86" s="290">
        <v>294934</v>
      </c>
      <c r="CO86" s="296"/>
      <c r="CP86" s="577">
        <v>300912</v>
      </c>
      <c r="CQ86" s="572"/>
      <c r="CR86" s="293">
        <v>272626</v>
      </c>
      <c r="CS86" s="307"/>
      <c r="CT86" s="571">
        <v>75096</v>
      </c>
      <c r="CU86" s="293"/>
      <c r="CV86" s="293">
        <v>22308</v>
      </c>
      <c r="CW86" s="293"/>
      <c r="CX86" s="574" t="s">
        <v>58</v>
      </c>
      <c r="CY86" s="575"/>
      <c r="CZ86" s="566" t="s">
        <v>58</v>
      </c>
      <c r="DA86" s="576" t="s">
        <v>58</v>
      </c>
      <c r="DB86" s="568" t="s">
        <v>58</v>
      </c>
      <c r="DC86" s="569" t="s">
        <v>58</v>
      </c>
      <c r="DD86" s="571">
        <f t="shared" si="41"/>
        <v>210042</v>
      </c>
      <c r="DE86" s="580">
        <f t="shared" si="41"/>
        <v>0</v>
      </c>
      <c r="DF86" s="580">
        <f t="shared" si="41"/>
        <v>146483</v>
      </c>
      <c r="DG86" s="581">
        <f t="shared" si="41"/>
        <v>0</v>
      </c>
      <c r="DH86" s="571">
        <f t="shared" si="41"/>
        <v>134946</v>
      </c>
      <c r="DI86" s="571">
        <f t="shared" si="41"/>
        <v>0</v>
      </c>
      <c r="DJ86" s="571">
        <f t="shared" si="41"/>
        <v>126730</v>
      </c>
      <c r="DK86" s="571">
        <f t="shared" si="41"/>
        <v>0</v>
      </c>
      <c r="DL86" s="571">
        <f t="shared" si="41"/>
        <v>75096</v>
      </c>
      <c r="DM86" s="571">
        <f t="shared" si="41"/>
        <v>0</v>
      </c>
      <c r="DN86" s="571">
        <f t="shared" si="41"/>
        <v>19753</v>
      </c>
      <c r="DO86" s="582">
        <f t="shared" si="41"/>
        <v>0</v>
      </c>
      <c r="DP86" s="574" t="s">
        <v>58</v>
      </c>
      <c r="DQ86" s="575" t="s">
        <v>58</v>
      </c>
      <c r="DR86" s="568" t="s">
        <v>58</v>
      </c>
      <c r="DS86" s="569" t="s">
        <v>58</v>
      </c>
      <c r="DT86" s="580">
        <f t="shared" si="43"/>
        <v>356525</v>
      </c>
      <c r="DU86" s="583">
        <f t="shared" si="60"/>
        <v>100</v>
      </c>
      <c r="DV86" s="580">
        <f t="shared" si="45"/>
        <v>210042</v>
      </c>
      <c r="DW86" s="584">
        <f t="shared" si="61"/>
        <v>100</v>
      </c>
      <c r="DX86" s="572">
        <f t="shared" si="47"/>
        <v>146483</v>
      </c>
      <c r="DY86" s="583">
        <f t="shared" si="62"/>
        <v>100</v>
      </c>
      <c r="DZ86" s="580">
        <f t="shared" si="49"/>
        <v>134946</v>
      </c>
      <c r="EA86" s="584">
        <f t="shared" si="63"/>
        <v>100</v>
      </c>
      <c r="EB86" s="572">
        <f t="shared" si="51"/>
        <v>126730</v>
      </c>
      <c r="EC86" s="583">
        <f t="shared" si="64"/>
        <v>100</v>
      </c>
      <c r="ED86" s="580">
        <f t="shared" si="53"/>
        <v>75096</v>
      </c>
      <c r="EE86" s="389">
        <v>0</v>
      </c>
      <c r="EF86" s="572">
        <f t="shared" si="54"/>
        <v>19753</v>
      </c>
      <c r="EG86" s="583">
        <f t="shared" si="65"/>
        <v>100</v>
      </c>
      <c r="EH86" s="574" t="s">
        <v>58</v>
      </c>
      <c r="EI86" s="575" t="s">
        <v>58</v>
      </c>
    </row>
    <row r="87" spans="1:140" s="1" customFormat="1" ht="28.5" customHeight="1" x14ac:dyDescent="0.25">
      <c r="A87" s="777" t="s">
        <v>74</v>
      </c>
      <c r="B87" s="585" t="s">
        <v>75</v>
      </c>
      <c r="C87" s="121"/>
      <c r="D87" s="586" t="s">
        <v>58</v>
      </c>
      <c r="E87" s="587"/>
      <c r="F87" s="519" t="s">
        <v>58</v>
      </c>
      <c r="G87" s="520"/>
      <c r="H87" s="147">
        <v>212222</v>
      </c>
      <c r="I87" s="102"/>
      <c r="J87" s="147">
        <v>125507</v>
      </c>
      <c r="K87" s="127"/>
      <c r="L87" s="127">
        <v>86715</v>
      </c>
      <c r="M87" s="127"/>
      <c r="N87" s="588">
        <v>120571</v>
      </c>
      <c r="O87" s="589"/>
      <c r="P87" s="589">
        <v>74547</v>
      </c>
      <c r="Q87" s="590"/>
      <c r="R87" s="588">
        <v>4936</v>
      </c>
      <c r="S87" s="589"/>
      <c r="T87" s="589">
        <v>12168</v>
      </c>
      <c r="U87" s="590"/>
      <c r="V87" s="591" t="s">
        <v>58</v>
      </c>
      <c r="W87" s="520"/>
      <c r="X87" s="586" t="s">
        <v>58</v>
      </c>
      <c r="Y87" s="519"/>
      <c r="Z87" s="519" t="s">
        <v>58</v>
      </c>
      <c r="AA87" s="520"/>
      <c r="AB87" s="147">
        <v>250743</v>
      </c>
      <c r="AC87" s="102"/>
      <c r="AD87" s="147">
        <v>123372</v>
      </c>
      <c r="AE87" s="127"/>
      <c r="AF87" s="127">
        <v>127371</v>
      </c>
      <c r="AG87" s="102"/>
      <c r="AH87" s="588">
        <v>115744</v>
      </c>
      <c r="AI87" s="589"/>
      <c r="AJ87" s="589">
        <v>120779</v>
      </c>
      <c r="AK87" s="592"/>
      <c r="AL87" s="593">
        <v>7628</v>
      </c>
      <c r="AM87" s="589"/>
      <c r="AN87" s="589">
        <v>6592</v>
      </c>
      <c r="AO87" s="590"/>
      <c r="AP87" s="537" t="s">
        <v>58</v>
      </c>
      <c r="AQ87" s="530"/>
      <c r="AR87" s="594" t="s">
        <v>58</v>
      </c>
      <c r="AS87" s="519"/>
      <c r="AT87" s="519" t="s">
        <v>58</v>
      </c>
      <c r="AU87" s="520"/>
      <c r="AV87" s="147">
        <v>314166.3</v>
      </c>
      <c r="AW87" s="102"/>
      <c r="AX87" s="147">
        <v>154682.29999999999</v>
      </c>
      <c r="AY87" s="120"/>
      <c r="AZ87" s="127">
        <v>159484</v>
      </c>
      <c r="BA87" s="102"/>
      <c r="BB87" s="147">
        <v>153182.29999999999</v>
      </c>
      <c r="BC87" s="127"/>
      <c r="BD87" s="127">
        <v>156805</v>
      </c>
      <c r="BE87" s="102"/>
      <c r="BF87" s="147">
        <v>1500</v>
      </c>
      <c r="BG87" s="127"/>
      <c r="BH87" s="127">
        <v>2679</v>
      </c>
      <c r="BI87" s="102"/>
      <c r="BJ87" s="519" t="s">
        <v>58</v>
      </c>
      <c r="BK87" s="520"/>
      <c r="BL87" s="586" t="s">
        <v>58</v>
      </c>
      <c r="BM87" s="519"/>
      <c r="BN87" s="519" t="s">
        <v>58</v>
      </c>
      <c r="BO87" s="520"/>
      <c r="BP87" s="147">
        <v>315746.3</v>
      </c>
      <c r="BQ87" s="102">
        <v>0</v>
      </c>
      <c r="BR87" s="147">
        <v>168855.3</v>
      </c>
      <c r="BS87" s="127"/>
      <c r="BT87" s="127">
        <v>146891</v>
      </c>
      <c r="BU87" s="102"/>
      <c r="BV87" s="147">
        <v>167355.29999999999</v>
      </c>
      <c r="BW87" s="127"/>
      <c r="BX87" s="127">
        <v>144350</v>
      </c>
      <c r="BY87" s="102"/>
      <c r="BZ87" s="147">
        <v>1500</v>
      </c>
      <c r="CA87" s="127"/>
      <c r="CB87" s="127">
        <v>2541</v>
      </c>
      <c r="CC87" s="102"/>
      <c r="CD87" s="519" t="s">
        <v>58</v>
      </c>
      <c r="CE87" s="520"/>
      <c r="CF87" s="595" t="s">
        <v>58</v>
      </c>
      <c r="CG87" s="519"/>
      <c r="CH87" s="519" t="s">
        <v>58</v>
      </c>
      <c r="CI87" s="520"/>
      <c r="CJ87" s="147">
        <v>1092877.6000000001</v>
      </c>
      <c r="CK87" s="102"/>
      <c r="CL87" s="147">
        <v>572416.6</v>
      </c>
      <c r="CM87" s="596"/>
      <c r="CN87" s="589">
        <v>520461</v>
      </c>
      <c r="CO87" s="592"/>
      <c r="CP87" s="147">
        <v>556852.6</v>
      </c>
      <c r="CQ87" s="127"/>
      <c r="CR87" s="117">
        <v>496481</v>
      </c>
      <c r="CS87" s="142"/>
      <c r="CT87" s="147">
        <v>15564</v>
      </c>
      <c r="CU87" s="117"/>
      <c r="CV87" s="117">
        <v>23980</v>
      </c>
      <c r="CW87" s="592"/>
      <c r="CX87" s="537" t="s">
        <v>58</v>
      </c>
      <c r="CY87" s="530"/>
      <c r="CZ87" s="586" t="s">
        <v>58</v>
      </c>
      <c r="DA87" s="597" t="s">
        <v>58</v>
      </c>
      <c r="DB87" s="519" t="s">
        <v>58</v>
      </c>
      <c r="DC87" s="520" t="s">
        <v>58</v>
      </c>
      <c r="DD87" s="117">
        <f t="shared" si="41"/>
        <v>248879</v>
      </c>
      <c r="DE87" s="117">
        <f t="shared" si="41"/>
        <v>0</v>
      </c>
      <c r="DF87" s="117">
        <f t="shared" si="41"/>
        <v>214086</v>
      </c>
      <c r="DG87" s="142">
        <f t="shared" ref="DG87:DO91" si="70">M87+AG87</f>
        <v>0</v>
      </c>
      <c r="DH87" s="588">
        <f t="shared" si="70"/>
        <v>236315</v>
      </c>
      <c r="DI87" s="589">
        <f t="shared" si="70"/>
        <v>0</v>
      </c>
      <c r="DJ87" s="589">
        <f t="shared" si="70"/>
        <v>195326</v>
      </c>
      <c r="DK87" s="592">
        <f t="shared" si="70"/>
        <v>0</v>
      </c>
      <c r="DL87" s="588">
        <f t="shared" si="70"/>
        <v>12564</v>
      </c>
      <c r="DM87" s="589">
        <f t="shared" si="70"/>
        <v>0</v>
      </c>
      <c r="DN87" s="589">
        <f t="shared" si="70"/>
        <v>18760</v>
      </c>
      <c r="DO87" s="590">
        <f t="shared" si="70"/>
        <v>0</v>
      </c>
      <c r="DP87" s="537" t="s">
        <v>58</v>
      </c>
      <c r="DQ87" s="530" t="s">
        <v>58</v>
      </c>
      <c r="DR87" s="519" t="s">
        <v>58</v>
      </c>
      <c r="DS87" s="520" t="s">
        <v>58</v>
      </c>
      <c r="DT87" s="117">
        <f t="shared" si="43"/>
        <v>462965</v>
      </c>
      <c r="DU87" s="134">
        <f t="shared" si="60"/>
        <v>100</v>
      </c>
      <c r="DV87" s="117">
        <f t="shared" si="45"/>
        <v>248879</v>
      </c>
      <c r="DW87" s="135">
        <f t="shared" si="61"/>
        <v>100</v>
      </c>
      <c r="DX87" s="127">
        <f t="shared" si="47"/>
        <v>214086</v>
      </c>
      <c r="DY87" s="134">
        <f t="shared" si="62"/>
        <v>100</v>
      </c>
      <c r="DZ87" s="117">
        <f t="shared" si="49"/>
        <v>236315</v>
      </c>
      <c r="EA87" s="135">
        <f t="shared" si="63"/>
        <v>100</v>
      </c>
      <c r="EB87" s="127">
        <f t="shared" si="51"/>
        <v>195326</v>
      </c>
      <c r="EC87" s="134">
        <f t="shared" si="64"/>
        <v>100</v>
      </c>
      <c r="ED87" s="117">
        <f t="shared" si="53"/>
        <v>12564</v>
      </c>
      <c r="EE87" s="136">
        <v>0</v>
      </c>
      <c r="EF87" s="127">
        <f t="shared" si="54"/>
        <v>18760</v>
      </c>
      <c r="EG87" s="136">
        <f t="shared" si="65"/>
        <v>100</v>
      </c>
      <c r="EH87" s="537" t="s">
        <v>58</v>
      </c>
      <c r="EI87" s="530" t="s">
        <v>58</v>
      </c>
    </row>
    <row r="88" spans="1:140" s="1" customFormat="1" ht="15.75" customHeight="1" x14ac:dyDescent="0.25">
      <c r="A88" s="775"/>
      <c r="B88" s="107" t="s">
        <v>76</v>
      </c>
      <c r="C88" s="124"/>
      <c r="D88" s="598" t="s">
        <v>58</v>
      </c>
      <c r="E88" s="599"/>
      <c r="F88" s="600" t="s">
        <v>58</v>
      </c>
      <c r="G88" s="601"/>
      <c r="H88" s="107">
        <v>0</v>
      </c>
      <c r="I88" s="109"/>
      <c r="J88" s="107">
        <v>0</v>
      </c>
      <c r="K88" s="104"/>
      <c r="L88" s="104">
        <v>0</v>
      </c>
      <c r="M88" s="109"/>
      <c r="N88" s="602">
        <v>0</v>
      </c>
      <c r="O88" s="140"/>
      <c r="P88" s="140">
        <v>0</v>
      </c>
      <c r="Q88" s="436"/>
      <c r="R88" s="602">
        <v>0</v>
      </c>
      <c r="S88" s="140"/>
      <c r="T88" s="140">
        <v>0</v>
      </c>
      <c r="U88" s="436"/>
      <c r="V88" s="603" t="s">
        <v>58</v>
      </c>
      <c r="W88" s="601"/>
      <c r="X88" s="598" t="s">
        <v>58</v>
      </c>
      <c r="Y88" s="600"/>
      <c r="Z88" s="600" t="s">
        <v>58</v>
      </c>
      <c r="AA88" s="601"/>
      <c r="AB88" s="107">
        <v>0</v>
      </c>
      <c r="AC88" s="109"/>
      <c r="AD88" s="107">
        <v>0</v>
      </c>
      <c r="AE88" s="104"/>
      <c r="AF88" s="104">
        <v>0</v>
      </c>
      <c r="AG88" s="109"/>
      <c r="AH88" s="602">
        <v>0</v>
      </c>
      <c r="AI88" s="140"/>
      <c r="AJ88" s="140">
        <v>0</v>
      </c>
      <c r="AK88" s="141"/>
      <c r="AL88" s="604">
        <v>0</v>
      </c>
      <c r="AM88" s="140"/>
      <c r="AN88" s="140">
        <v>0</v>
      </c>
      <c r="AO88" s="436"/>
      <c r="AP88" s="603" t="s">
        <v>58</v>
      </c>
      <c r="AQ88" s="605"/>
      <c r="AR88" s="606" t="s">
        <v>58</v>
      </c>
      <c r="AS88" s="600"/>
      <c r="AT88" s="600" t="s">
        <v>58</v>
      </c>
      <c r="AU88" s="601"/>
      <c r="AV88" s="107">
        <v>0</v>
      </c>
      <c r="AW88" s="109"/>
      <c r="AX88" s="107">
        <v>0</v>
      </c>
      <c r="AY88" s="118"/>
      <c r="AZ88" s="104">
        <v>0</v>
      </c>
      <c r="BA88" s="109"/>
      <c r="BB88" s="107">
        <v>0</v>
      </c>
      <c r="BC88" s="140"/>
      <c r="BD88" s="104">
        <v>0</v>
      </c>
      <c r="BE88" s="109"/>
      <c r="BF88" s="107">
        <v>0</v>
      </c>
      <c r="BG88" s="104"/>
      <c r="BH88" s="104">
        <v>0</v>
      </c>
      <c r="BI88" s="141"/>
      <c r="BJ88" s="600" t="s">
        <v>58</v>
      </c>
      <c r="BK88" s="601"/>
      <c r="BL88" s="598" t="s">
        <v>58</v>
      </c>
      <c r="BM88" s="600"/>
      <c r="BN88" s="600" t="s">
        <v>58</v>
      </c>
      <c r="BO88" s="601"/>
      <c r="BP88" s="107">
        <v>0</v>
      </c>
      <c r="BQ88" s="109">
        <v>0</v>
      </c>
      <c r="BR88" s="107">
        <v>0</v>
      </c>
      <c r="BS88" s="104"/>
      <c r="BT88" s="104">
        <v>0</v>
      </c>
      <c r="BU88" s="109"/>
      <c r="BV88" s="602">
        <v>0</v>
      </c>
      <c r="BW88" s="143"/>
      <c r="BX88" s="140">
        <v>0</v>
      </c>
      <c r="BY88" s="141"/>
      <c r="BZ88" s="602">
        <v>0</v>
      </c>
      <c r="CA88" s="140"/>
      <c r="CB88" s="140">
        <v>0</v>
      </c>
      <c r="CC88" s="144"/>
      <c r="CD88" s="600" t="s">
        <v>58</v>
      </c>
      <c r="CE88" s="601"/>
      <c r="CF88" s="607" t="s">
        <v>58</v>
      </c>
      <c r="CG88" s="600"/>
      <c r="CH88" s="600" t="s">
        <v>58</v>
      </c>
      <c r="CI88" s="601"/>
      <c r="CJ88" s="107">
        <v>0</v>
      </c>
      <c r="CK88" s="109"/>
      <c r="CL88" s="147">
        <v>0</v>
      </c>
      <c r="CM88" s="119"/>
      <c r="CN88" s="104">
        <v>0</v>
      </c>
      <c r="CO88" s="109"/>
      <c r="CP88" s="147">
        <v>0</v>
      </c>
      <c r="CQ88" s="104"/>
      <c r="CR88" s="105">
        <v>0</v>
      </c>
      <c r="CS88" s="109"/>
      <c r="CT88" s="602">
        <v>0</v>
      </c>
      <c r="CU88" s="140"/>
      <c r="CV88" s="140">
        <v>0</v>
      </c>
      <c r="CW88" s="141"/>
      <c r="CX88" s="603" t="s">
        <v>58</v>
      </c>
      <c r="CY88" s="605"/>
      <c r="CZ88" s="598" t="s">
        <v>58</v>
      </c>
      <c r="DA88" s="608" t="s">
        <v>58</v>
      </c>
      <c r="DB88" s="600" t="s">
        <v>58</v>
      </c>
      <c r="DC88" s="601" t="s">
        <v>58</v>
      </c>
      <c r="DD88" s="117">
        <f t="shared" ref="DD88:DF91" si="71">J88+AD88</f>
        <v>0</v>
      </c>
      <c r="DE88" s="117">
        <f t="shared" si="71"/>
        <v>0</v>
      </c>
      <c r="DF88" s="117">
        <f t="shared" si="71"/>
        <v>0</v>
      </c>
      <c r="DG88" s="142">
        <f t="shared" si="70"/>
        <v>0</v>
      </c>
      <c r="DH88" s="107">
        <f t="shared" si="70"/>
        <v>0</v>
      </c>
      <c r="DI88" s="104">
        <f t="shared" si="70"/>
        <v>0</v>
      </c>
      <c r="DJ88" s="104">
        <f t="shared" si="70"/>
        <v>0</v>
      </c>
      <c r="DK88" s="109">
        <f t="shared" si="70"/>
        <v>0</v>
      </c>
      <c r="DL88" s="107">
        <f t="shared" si="70"/>
        <v>0</v>
      </c>
      <c r="DM88" s="104">
        <f t="shared" si="70"/>
        <v>0</v>
      </c>
      <c r="DN88" s="104">
        <f t="shared" si="70"/>
        <v>0</v>
      </c>
      <c r="DO88" s="118">
        <f t="shared" si="70"/>
        <v>0</v>
      </c>
      <c r="DP88" s="603" t="s">
        <v>58</v>
      </c>
      <c r="DQ88" s="605" t="s">
        <v>58</v>
      </c>
      <c r="DR88" s="600" t="s">
        <v>58</v>
      </c>
      <c r="DS88" s="601" t="s">
        <v>58</v>
      </c>
      <c r="DT88" s="117">
        <f t="shared" si="43"/>
        <v>0</v>
      </c>
      <c r="DU88" s="134">
        <v>0</v>
      </c>
      <c r="DV88" s="117">
        <f t="shared" si="45"/>
        <v>0</v>
      </c>
      <c r="DW88" s="135">
        <v>0</v>
      </c>
      <c r="DX88" s="127">
        <f t="shared" si="47"/>
        <v>0</v>
      </c>
      <c r="DY88" s="134">
        <v>0</v>
      </c>
      <c r="DZ88" s="117">
        <f t="shared" si="49"/>
        <v>0</v>
      </c>
      <c r="EA88" s="135">
        <v>0</v>
      </c>
      <c r="EB88" s="127">
        <f t="shared" si="51"/>
        <v>0</v>
      </c>
      <c r="EC88" s="134">
        <v>0</v>
      </c>
      <c r="ED88" s="117">
        <f t="shared" si="53"/>
        <v>0</v>
      </c>
      <c r="EE88" s="136">
        <v>0</v>
      </c>
      <c r="EF88" s="127">
        <f t="shared" si="54"/>
        <v>0</v>
      </c>
      <c r="EG88" s="136">
        <v>0</v>
      </c>
      <c r="EH88" s="603" t="s">
        <v>58</v>
      </c>
      <c r="EI88" s="605" t="s">
        <v>58</v>
      </c>
    </row>
    <row r="89" spans="1:140" s="1" customFormat="1" ht="15.75" customHeight="1" x14ac:dyDescent="0.25">
      <c r="A89" s="775"/>
      <c r="B89" s="609" t="s">
        <v>77</v>
      </c>
      <c r="C89" s="610"/>
      <c r="D89" s="611" t="s">
        <v>58</v>
      </c>
      <c r="E89" s="612"/>
      <c r="F89" s="613" t="s">
        <v>58</v>
      </c>
      <c r="G89" s="614"/>
      <c r="H89" s="449">
        <v>0</v>
      </c>
      <c r="I89" s="444"/>
      <c r="J89" s="449">
        <v>0</v>
      </c>
      <c r="K89" s="451"/>
      <c r="L89" s="451">
        <v>0</v>
      </c>
      <c r="M89" s="444"/>
      <c r="N89" s="449">
        <v>0</v>
      </c>
      <c r="O89" s="451"/>
      <c r="P89" s="451">
        <v>0</v>
      </c>
      <c r="Q89" s="463"/>
      <c r="R89" s="449">
        <v>0</v>
      </c>
      <c r="S89" s="451"/>
      <c r="T89" s="451">
        <v>0</v>
      </c>
      <c r="U89" s="444"/>
      <c r="V89" s="615" t="s">
        <v>58</v>
      </c>
      <c r="W89" s="614"/>
      <c r="X89" s="611" t="s">
        <v>58</v>
      </c>
      <c r="Y89" s="613"/>
      <c r="Z89" s="613" t="s">
        <v>58</v>
      </c>
      <c r="AA89" s="614"/>
      <c r="AB89" s="449">
        <v>0</v>
      </c>
      <c r="AC89" s="444"/>
      <c r="AD89" s="449">
        <v>0</v>
      </c>
      <c r="AE89" s="451"/>
      <c r="AF89" s="451">
        <v>0</v>
      </c>
      <c r="AG89" s="444"/>
      <c r="AH89" s="449">
        <v>0</v>
      </c>
      <c r="AI89" s="451"/>
      <c r="AJ89" s="451">
        <v>0</v>
      </c>
      <c r="AK89" s="444"/>
      <c r="AL89" s="456">
        <v>0</v>
      </c>
      <c r="AM89" s="451"/>
      <c r="AN89" s="451">
        <v>0</v>
      </c>
      <c r="AO89" s="463"/>
      <c r="AP89" s="615" t="s">
        <v>58</v>
      </c>
      <c r="AQ89" s="616"/>
      <c r="AR89" s="617" t="s">
        <v>58</v>
      </c>
      <c r="AS89" s="613"/>
      <c r="AT89" s="613" t="s">
        <v>58</v>
      </c>
      <c r="AU89" s="614"/>
      <c r="AV89" s="449">
        <v>0</v>
      </c>
      <c r="AW89" s="444"/>
      <c r="AX89" s="449">
        <v>0</v>
      </c>
      <c r="AY89" s="451"/>
      <c r="AZ89" s="451">
        <v>0</v>
      </c>
      <c r="BA89" s="444"/>
      <c r="BB89" s="449">
        <v>0</v>
      </c>
      <c r="BC89" s="451"/>
      <c r="BD89" s="451">
        <v>0</v>
      </c>
      <c r="BE89" s="444"/>
      <c r="BF89" s="449">
        <v>0</v>
      </c>
      <c r="BG89" s="451"/>
      <c r="BH89" s="451">
        <v>0</v>
      </c>
      <c r="BI89" s="618"/>
      <c r="BJ89" s="613" t="s">
        <v>58</v>
      </c>
      <c r="BK89" s="614"/>
      <c r="BL89" s="611" t="s">
        <v>58</v>
      </c>
      <c r="BM89" s="613"/>
      <c r="BN89" s="613" t="s">
        <v>58</v>
      </c>
      <c r="BO89" s="614"/>
      <c r="BP89" s="449">
        <v>0</v>
      </c>
      <c r="BQ89" s="444">
        <v>0</v>
      </c>
      <c r="BR89" s="449">
        <v>0</v>
      </c>
      <c r="BS89" s="451"/>
      <c r="BT89" s="451">
        <v>0</v>
      </c>
      <c r="BU89" s="444"/>
      <c r="BV89" s="449">
        <v>0</v>
      </c>
      <c r="BW89" s="451"/>
      <c r="BX89" s="451">
        <v>0</v>
      </c>
      <c r="BY89" s="444"/>
      <c r="BZ89" s="449">
        <v>0</v>
      </c>
      <c r="CA89" s="451"/>
      <c r="CB89" s="451">
        <v>0</v>
      </c>
      <c r="CC89" s="618"/>
      <c r="CD89" s="613" t="s">
        <v>58</v>
      </c>
      <c r="CE89" s="614"/>
      <c r="CF89" s="619" t="s">
        <v>58</v>
      </c>
      <c r="CG89" s="613"/>
      <c r="CH89" s="613" t="s">
        <v>58</v>
      </c>
      <c r="CI89" s="614"/>
      <c r="CJ89" s="449">
        <v>0</v>
      </c>
      <c r="CK89" s="444"/>
      <c r="CL89" s="577">
        <v>0</v>
      </c>
      <c r="CM89" s="460"/>
      <c r="CN89" s="451">
        <v>0</v>
      </c>
      <c r="CO89" s="444"/>
      <c r="CP89" s="147">
        <v>0</v>
      </c>
      <c r="CQ89" s="451"/>
      <c r="CR89" s="456">
        <v>0</v>
      </c>
      <c r="CS89" s="444"/>
      <c r="CT89" s="449">
        <v>0</v>
      </c>
      <c r="CU89" s="451"/>
      <c r="CV89" s="451">
        <v>0</v>
      </c>
      <c r="CW89" s="444"/>
      <c r="CX89" s="615" t="s">
        <v>58</v>
      </c>
      <c r="CY89" s="616"/>
      <c r="CZ89" s="611" t="s">
        <v>58</v>
      </c>
      <c r="DA89" s="620" t="s">
        <v>58</v>
      </c>
      <c r="DB89" s="613" t="s">
        <v>58</v>
      </c>
      <c r="DC89" s="614" t="s">
        <v>58</v>
      </c>
      <c r="DD89" s="532">
        <f t="shared" si="71"/>
        <v>0</v>
      </c>
      <c r="DE89" s="532">
        <f t="shared" si="71"/>
        <v>0</v>
      </c>
      <c r="DF89" s="532">
        <f t="shared" si="71"/>
        <v>0</v>
      </c>
      <c r="DG89" s="6">
        <f t="shared" si="70"/>
        <v>0</v>
      </c>
      <c r="DH89" s="449">
        <f t="shared" si="70"/>
        <v>0</v>
      </c>
      <c r="DI89" s="451">
        <f t="shared" si="70"/>
        <v>0</v>
      </c>
      <c r="DJ89" s="451">
        <f t="shared" si="70"/>
        <v>0</v>
      </c>
      <c r="DK89" s="444">
        <f t="shared" si="70"/>
        <v>0</v>
      </c>
      <c r="DL89" s="449">
        <f t="shared" si="70"/>
        <v>0</v>
      </c>
      <c r="DM89" s="451">
        <f t="shared" si="70"/>
        <v>0</v>
      </c>
      <c r="DN89" s="451">
        <f t="shared" si="70"/>
        <v>0</v>
      </c>
      <c r="DO89" s="463">
        <f t="shared" si="70"/>
        <v>0</v>
      </c>
      <c r="DP89" s="615" t="s">
        <v>58</v>
      </c>
      <c r="DQ89" s="616" t="s">
        <v>58</v>
      </c>
      <c r="DR89" s="613" t="s">
        <v>58</v>
      </c>
      <c r="DS89" s="614" t="s">
        <v>58</v>
      </c>
      <c r="DT89" s="449">
        <f t="shared" si="43"/>
        <v>0</v>
      </c>
      <c r="DU89" s="459">
        <v>0</v>
      </c>
      <c r="DV89" s="456">
        <f t="shared" si="45"/>
        <v>0</v>
      </c>
      <c r="DW89" s="458">
        <v>0</v>
      </c>
      <c r="DX89" s="451">
        <f t="shared" si="47"/>
        <v>0</v>
      </c>
      <c r="DY89" s="459">
        <v>0</v>
      </c>
      <c r="DZ89" s="456">
        <f t="shared" si="49"/>
        <v>0</v>
      </c>
      <c r="EA89" s="458">
        <v>0</v>
      </c>
      <c r="EB89" s="451">
        <f t="shared" si="51"/>
        <v>0</v>
      </c>
      <c r="EC89" s="459">
        <v>0</v>
      </c>
      <c r="ED89" s="456">
        <f t="shared" si="53"/>
        <v>0</v>
      </c>
      <c r="EE89" s="476">
        <v>0</v>
      </c>
      <c r="EF89" s="451">
        <f t="shared" si="54"/>
        <v>0</v>
      </c>
      <c r="EG89" s="459">
        <v>0</v>
      </c>
      <c r="EH89" s="615" t="s">
        <v>58</v>
      </c>
      <c r="EI89" s="616" t="s">
        <v>58</v>
      </c>
    </row>
    <row r="90" spans="1:140" s="646" customFormat="1" ht="15.75" customHeight="1" thickBot="1" x14ac:dyDescent="0.3">
      <c r="A90" s="621"/>
      <c r="B90" s="622" t="s">
        <v>78</v>
      </c>
      <c r="C90" s="623"/>
      <c r="D90" s="624"/>
      <c r="E90" s="625"/>
      <c r="F90" s="625"/>
      <c r="G90" s="626"/>
      <c r="H90" s="627">
        <v>212222</v>
      </c>
      <c r="I90" s="628"/>
      <c r="J90" s="627">
        <v>125507</v>
      </c>
      <c r="K90" s="629"/>
      <c r="L90" s="629">
        <v>86715</v>
      </c>
      <c r="M90" s="628"/>
      <c r="N90" s="630">
        <v>120571</v>
      </c>
      <c r="O90" s="631"/>
      <c r="P90" s="631">
        <v>74547</v>
      </c>
      <c r="Q90" s="632"/>
      <c r="R90" s="630">
        <v>4936</v>
      </c>
      <c r="S90" s="631"/>
      <c r="T90" s="631">
        <v>12168</v>
      </c>
      <c r="U90" s="632"/>
      <c r="V90" s="627"/>
      <c r="W90" s="633"/>
      <c r="X90" s="624"/>
      <c r="Y90" s="634"/>
      <c r="Z90" s="634"/>
      <c r="AA90" s="635"/>
      <c r="AB90" s="627">
        <v>250743</v>
      </c>
      <c r="AC90" s="628"/>
      <c r="AD90" s="627">
        <v>123372</v>
      </c>
      <c r="AE90" s="629"/>
      <c r="AF90" s="629">
        <v>127371</v>
      </c>
      <c r="AG90" s="628"/>
      <c r="AH90" s="627">
        <v>115744</v>
      </c>
      <c r="AI90" s="629"/>
      <c r="AJ90" s="629">
        <v>120779</v>
      </c>
      <c r="AK90" s="628"/>
      <c r="AL90" s="636">
        <v>7628</v>
      </c>
      <c r="AM90" s="629"/>
      <c r="AN90" s="629">
        <v>6592</v>
      </c>
      <c r="AO90" s="637"/>
      <c r="AP90" s="627"/>
      <c r="AQ90" s="633"/>
      <c r="AR90" s="624"/>
      <c r="AS90" s="634"/>
      <c r="AT90" s="634"/>
      <c r="AU90" s="635"/>
      <c r="AV90" s="627">
        <v>314166.3</v>
      </c>
      <c r="AW90" s="628"/>
      <c r="AX90" s="627">
        <v>154682.29999999999</v>
      </c>
      <c r="AY90" s="629"/>
      <c r="AZ90" s="629">
        <v>159484</v>
      </c>
      <c r="BA90" s="628"/>
      <c r="BB90" s="627">
        <v>153182.29999999999</v>
      </c>
      <c r="BC90" s="629"/>
      <c r="BD90" s="629">
        <v>156805</v>
      </c>
      <c r="BE90" s="628"/>
      <c r="BF90" s="627">
        <v>1500</v>
      </c>
      <c r="BG90" s="629"/>
      <c r="BH90" s="629">
        <v>2679</v>
      </c>
      <c r="BI90" s="628"/>
      <c r="BJ90" s="627"/>
      <c r="BK90" s="638"/>
      <c r="BL90" s="624"/>
      <c r="BM90" s="634"/>
      <c r="BN90" s="634"/>
      <c r="BO90" s="635"/>
      <c r="BP90" s="627">
        <v>315746.3</v>
      </c>
      <c r="BQ90" s="628">
        <v>0</v>
      </c>
      <c r="BR90" s="627">
        <v>168855.3</v>
      </c>
      <c r="BS90" s="629"/>
      <c r="BT90" s="629">
        <v>146891</v>
      </c>
      <c r="BU90" s="628"/>
      <c r="BV90" s="627">
        <v>167355.29999999999</v>
      </c>
      <c r="BW90" s="629"/>
      <c r="BX90" s="629">
        <v>144350</v>
      </c>
      <c r="BY90" s="628"/>
      <c r="BZ90" s="627">
        <v>1500</v>
      </c>
      <c r="CA90" s="629"/>
      <c r="CB90" s="629">
        <v>2541</v>
      </c>
      <c r="CC90" s="628"/>
      <c r="CD90" s="627"/>
      <c r="CE90" s="638"/>
      <c r="CF90" s="639"/>
      <c r="CG90" s="634"/>
      <c r="CH90" s="634"/>
      <c r="CI90" s="635"/>
      <c r="CJ90" s="640">
        <v>1092877.6000000001</v>
      </c>
      <c r="CK90" s="628"/>
      <c r="CL90" s="627">
        <v>572416.6</v>
      </c>
      <c r="CM90" s="637"/>
      <c r="CN90" s="629">
        <v>520461</v>
      </c>
      <c r="CO90" s="628"/>
      <c r="CP90" s="627">
        <v>556852.6</v>
      </c>
      <c r="CQ90" s="629"/>
      <c r="CR90" s="629">
        <v>496481</v>
      </c>
      <c r="CS90" s="628"/>
      <c r="CT90" s="627">
        <v>15564</v>
      </c>
      <c r="CU90" s="629"/>
      <c r="CV90" s="629">
        <v>23980</v>
      </c>
      <c r="CW90" s="628"/>
      <c r="CX90" s="627"/>
      <c r="CY90" s="638"/>
      <c r="CZ90" s="641"/>
      <c r="DA90" s="629"/>
      <c r="DB90" s="629"/>
      <c r="DC90" s="628"/>
      <c r="DD90" s="627">
        <f t="shared" si="71"/>
        <v>248879</v>
      </c>
      <c r="DE90" s="636">
        <f t="shared" si="71"/>
        <v>0</v>
      </c>
      <c r="DF90" s="636">
        <f t="shared" si="71"/>
        <v>214086</v>
      </c>
      <c r="DG90" s="634">
        <f t="shared" si="70"/>
        <v>0</v>
      </c>
      <c r="DH90" s="627">
        <f t="shared" si="70"/>
        <v>236315</v>
      </c>
      <c r="DI90" s="629">
        <f t="shared" si="70"/>
        <v>0</v>
      </c>
      <c r="DJ90" s="629">
        <f t="shared" si="70"/>
        <v>195326</v>
      </c>
      <c r="DK90" s="628">
        <f t="shared" si="70"/>
        <v>0</v>
      </c>
      <c r="DL90" s="627">
        <f t="shared" si="70"/>
        <v>12564</v>
      </c>
      <c r="DM90" s="629">
        <f t="shared" si="70"/>
        <v>0</v>
      </c>
      <c r="DN90" s="629">
        <f t="shared" si="70"/>
        <v>18760</v>
      </c>
      <c r="DO90" s="637">
        <f t="shared" si="70"/>
        <v>0</v>
      </c>
      <c r="DP90" s="627"/>
      <c r="DQ90" s="633"/>
      <c r="DR90" s="639"/>
      <c r="DS90" s="637"/>
      <c r="DT90" s="642">
        <f t="shared" si="43"/>
        <v>462965</v>
      </c>
      <c r="DU90" s="643">
        <f t="shared" si="60"/>
        <v>100</v>
      </c>
      <c r="DV90" s="218">
        <f t="shared" si="45"/>
        <v>248879</v>
      </c>
      <c r="DW90" s="229">
        <f t="shared" si="61"/>
        <v>100</v>
      </c>
      <c r="DX90" s="217">
        <f t="shared" si="47"/>
        <v>214086</v>
      </c>
      <c r="DY90" s="643">
        <f t="shared" si="62"/>
        <v>100</v>
      </c>
      <c r="DZ90" s="218">
        <f t="shared" si="49"/>
        <v>236315</v>
      </c>
      <c r="EA90" s="229">
        <f t="shared" si="63"/>
        <v>100</v>
      </c>
      <c r="EB90" s="217">
        <f t="shared" si="51"/>
        <v>195326</v>
      </c>
      <c r="EC90" s="643">
        <f t="shared" si="64"/>
        <v>100</v>
      </c>
      <c r="ED90" s="218">
        <f t="shared" si="53"/>
        <v>12564</v>
      </c>
      <c r="EE90" s="644">
        <v>0</v>
      </c>
      <c r="EF90" s="217">
        <f t="shared" si="54"/>
        <v>18760</v>
      </c>
      <c r="EG90" s="644">
        <f t="shared" si="65"/>
        <v>100</v>
      </c>
      <c r="EH90" s="640"/>
      <c r="EI90" s="645"/>
    </row>
    <row r="91" spans="1:140" s="669" customFormat="1" ht="17.25" customHeight="1" thickTop="1" thickBot="1" x14ac:dyDescent="0.3">
      <c r="A91" s="647"/>
      <c r="B91" s="648" t="s">
        <v>79</v>
      </c>
      <c r="C91" s="545"/>
      <c r="D91" s="649"/>
      <c r="E91" s="650"/>
      <c r="F91" s="545"/>
      <c r="G91" s="651"/>
      <c r="H91" s="652">
        <v>3162539.039833256</v>
      </c>
      <c r="I91" s="653"/>
      <c r="J91" s="652">
        <v>1953817.039833256</v>
      </c>
      <c r="K91" s="654"/>
      <c r="L91" s="654">
        <v>1208722</v>
      </c>
      <c r="M91" s="653"/>
      <c r="N91" s="652">
        <v>1846215.039833256</v>
      </c>
      <c r="O91" s="654"/>
      <c r="P91" s="654">
        <v>1066278</v>
      </c>
      <c r="Q91" s="653"/>
      <c r="R91" s="652">
        <v>107602</v>
      </c>
      <c r="S91" s="654"/>
      <c r="T91" s="654">
        <v>142444</v>
      </c>
      <c r="U91" s="653"/>
      <c r="V91" s="655"/>
      <c r="W91" s="656"/>
      <c r="X91" s="657"/>
      <c r="Y91" s="658"/>
      <c r="Z91" s="658"/>
      <c r="AA91" s="659"/>
      <c r="AB91" s="652">
        <v>3138971.4065934066</v>
      </c>
      <c r="AC91" s="653"/>
      <c r="AD91" s="652">
        <v>1823323.4065934066</v>
      </c>
      <c r="AE91" s="654"/>
      <c r="AF91" s="654">
        <v>1315648</v>
      </c>
      <c r="AG91" s="653"/>
      <c r="AH91" s="652">
        <v>1785339.4065934066</v>
      </c>
      <c r="AI91" s="654"/>
      <c r="AJ91" s="654">
        <v>1244490</v>
      </c>
      <c r="AK91" s="653"/>
      <c r="AL91" s="652">
        <v>37984</v>
      </c>
      <c r="AM91" s="654"/>
      <c r="AN91" s="654">
        <v>71158</v>
      </c>
      <c r="AO91" s="653"/>
      <c r="AP91" s="652"/>
      <c r="AQ91" s="656"/>
      <c r="AR91" s="657"/>
      <c r="AS91" s="658"/>
      <c r="AT91" s="658"/>
      <c r="AU91" s="659"/>
      <c r="AV91" s="652">
        <v>3079951.8</v>
      </c>
      <c r="AW91" s="653"/>
      <c r="AX91" s="652">
        <v>1743384.8</v>
      </c>
      <c r="AY91" s="654"/>
      <c r="AZ91" s="654">
        <v>1336567</v>
      </c>
      <c r="BA91" s="653"/>
      <c r="BB91" s="652">
        <v>1727481.8</v>
      </c>
      <c r="BC91" s="654"/>
      <c r="BD91" s="654">
        <v>1314116</v>
      </c>
      <c r="BE91" s="653"/>
      <c r="BF91" s="652">
        <v>15903</v>
      </c>
      <c r="BG91" s="654"/>
      <c r="BH91" s="654">
        <v>22451</v>
      </c>
      <c r="BI91" s="653"/>
      <c r="BJ91" s="652"/>
      <c r="BK91" s="656"/>
      <c r="BL91" s="657"/>
      <c r="BM91" s="658"/>
      <c r="BN91" s="658"/>
      <c r="BO91" s="659"/>
      <c r="BP91" s="652">
        <v>3299675.8</v>
      </c>
      <c r="BQ91" s="653"/>
      <c r="BR91" s="652">
        <v>1979937.8</v>
      </c>
      <c r="BS91" s="654"/>
      <c r="BT91" s="654">
        <v>1319738</v>
      </c>
      <c r="BU91" s="653"/>
      <c r="BV91" s="652">
        <v>1965415.8</v>
      </c>
      <c r="BW91" s="654"/>
      <c r="BX91" s="654">
        <v>1296908</v>
      </c>
      <c r="BY91" s="653"/>
      <c r="BZ91" s="652">
        <v>14522</v>
      </c>
      <c r="CA91" s="654"/>
      <c r="CB91" s="654">
        <v>22830</v>
      </c>
      <c r="CC91" s="653"/>
      <c r="CD91" s="652"/>
      <c r="CE91" s="656"/>
      <c r="CF91" s="660"/>
      <c r="CG91" s="658"/>
      <c r="CH91" s="658"/>
      <c r="CI91" s="659"/>
      <c r="CJ91" s="652">
        <v>12681138.046426663</v>
      </c>
      <c r="CK91" s="653"/>
      <c r="CL91" s="652">
        <v>7500463.0464266622</v>
      </c>
      <c r="CM91" s="654"/>
      <c r="CN91" s="654">
        <v>5180675</v>
      </c>
      <c r="CO91" s="653"/>
      <c r="CP91" s="652">
        <v>7324452.0464266622</v>
      </c>
      <c r="CQ91" s="654"/>
      <c r="CR91" s="654">
        <v>4921792</v>
      </c>
      <c r="CS91" s="653"/>
      <c r="CT91" s="652">
        <v>176011</v>
      </c>
      <c r="CU91" s="654"/>
      <c r="CV91" s="654">
        <v>258883</v>
      </c>
      <c r="CW91" s="653"/>
      <c r="CX91" s="652"/>
      <c r="CY91" s="656"/>
      <c r="CZ91" s="661"/>
      <c r="DA91" s="654"/>
      <c r="DB91" s="654"/>
      <c r="DC91" s="653"/>
      <c r="DD91" s="652">
        <f t="shared" si="71"/>
        <v>3777140.4464266626</v>
      </c>
      <c r="DE91" s="662">
        <f t="shared" si="71"/>
        <v>0</v>
      </c>
      <c r="DF91" s="662">
        <f t="shared" si="71"/>
        <v>2524370</v>
      </c>
      <c r="DG91" s="658">
        <f t="shared" si="70"/>
        <v>0</v>
      </c>
      <c r="DH91" s="652">
        <f t="shared" si="70"/>
        <v>3631554.4464266626</v>
      </c>
      <c r="DI91" s="654">
        <f t="shared" si="70"/>
        <v>0</v>
      </c>
      <c r="DJ91" s="654">
        <f t="shared" si="70"/>
        <v>2310768</v>
      </c>
      <c r="DK91" s="653">
        <f t="shared" si="70"/>
        <v>0</v>
      </c>
      <c r="DL91" s="652">
        <f t="shared" si="70"/>
        <v>145586</v>
      </c>
      <c r="DM91" s="654">
        <f t="shared" si="70"/>
        <v>0</v>
      </c>
      <c r="DN91" s="654">
        <f t="shared" si="70"/>
        <v>213602</v>
      </c>
      <c r="DO91" s="663">
        <f t="shared" si="70"/>
        <v>0</v>
      </c>
      <c r="DP91" s="652"/>
      <c r="DQ91" s="656"/>
      <c r="DR91" s="661"/>
      <c r="DS91" s="663"/>
      <c r="DT91" s="652">
        <f t="shared" si="43"/>
        <v>6301510.4464266626</v>
      </c>
      <c r="DU91" s="664">
        <f t="shared" si="60"/>
        <v>100</v>
      </c>
      <c r="DV91" s="662">
        <f t="shared" si="45"/>
        <v>3777140.4464266626</v>
      </c>
      <c r="DW91" s="665">
        <f t="shared" si="61"/>
        <v>100</v>
      </c>
      <c r="DX91" s="654">
        <f t="shared" si="47"/>
        <v>2524370</v>
      </c>
      <c r="DY91" s="664">
        <f t="shared" si="62"/>
        <v>100</v>
      </c>
      <c r="DZ91" s="662">
        <f t="shared" si="49"/>
        <v>3631554.4464266626</v>
      </c>
      <c r="EA91" s="665">
        <f t="shared" si="63"/>
        <v>100</v>
      </c>
      <c r="EB91" s="654">
        <f t="shared" si="51"/>
        <v>2310768</v>
      </c>
      <c r="EC91" s="664">
        <f t="shared" si="64"/>
        <v>100</v>
      </c>
      <c r="ED91" s="662">
        <f t="shared" si="53"/>
        <v>145586</v>
      </c>
      <c r="EE91" s="666">
        <f t="shared" si="69"/>
        <v>100</v>
      </c>
      <c r="EF91" s="654">
        <f t="shared" si="54"/>
        <v>213602</v>
      </c>
      <c r="EG91" s="664">
        <f t="shared" si="65"/>
        <v>100</v>
      </c>
      <c r="EH91" s="667"/>
      <c r="EI91" s="668"/>
    </row>
    <row r="92" spans="1:140" s="678" customFormat="1" ht="4.5" customHeight="1" thickBot="1" x14ac:dyDescent="0.3">
      <c r="A92" s="670"/>
      <c r="B92" s="671"/>
      <c r="C92" s="672"/>
      <c r="D92" s="673"/>
      <c r="E92" s="673"/>
      <c r="F92" s="672"/>
      <c r="G92" s="672"/>
      <c r="H92" s="674"/>
      <c r="I92" s="674"/>
      <c r="J92" s="674"/>
      <c r="K92" s="674"/>
      <c r="L92" s="674"/>
      <c r="M92" s="674"/>
      <c r="N92" s="674"/>
      <c r="O92" s="674"/>
      <c r="P92" s="674"/>
      <c r="Q92" s="674"/>
      <c r="R92" s="674"/>
      <c r="S92" s="674"/>
      <c r="T92" s="674"/>
      <c r="U92" s="674"/>
      <c r="V92" s="675"/>
      <c r="W92" s="675"/>
      <c r="X92" s="673"/>
      <c r="Y92" s="673"/>
      <c r="Z92" s="672"/>
      <c r="AA92" s="672"/>
      <c r="AB92" s="674"/>
      <c r="AC92" s="674"/>
      <c r="AD92" s="674"/>
      <c r="AE92" s="674"/>
      <c r="AF92" s="674"/>
      <c r="AG92" s="674"/>
      <c r="AH92" s="674"/>
      <c r="AI92" s="674"/>
      <c r="AJ92" s="674"/>
      <c r="AK92" s="674"/>
      <c r="AL92" s="674"/>
      <c r="AM92" s="674"/>
      <c r="AN92" s="674"/>
      <c r="AO92" s="676"/>
      <c r="AP92" s="675"/>
      <c r="AQ92" s="675"/>
      <c r="AR92" s="673"/>
      <c r="AS92" s="677"/>
      <c r="AT92" s="677"/>
      <c r="AU92" s="672"/>
      <c r="AV92" s="674"/>
      <c r="AW92" s="674"/>
      <c r="AX92" s="674"/>
      <c r="AY92" s="674"/>
      <c r="AZ92" s="674"/>
      <c r="BA92" s="674"/>
      <c r="BB92" s="674"/>
      <c r="BC92" s="674"/>
      <c r="BD92" s="674"/>
      <c r="BE92" s="674"/>
      <c r="BF92" s="674"/>
      <c r="BG92" s="674"/>
      <c r="BH92" s="674"/>
      <c r="BI92" s="672"/>
      <c r="BJ92" s="675"/>
      <c r="BK92" s="675"/>
      <c r="BL92" s="673"/>
      <c r="BM92" s="672"/>
      <c r="BN92" s="672"/>
      <c r="BO92" s="672"/>
      <c r="BP92" s="674"/>
      <c r="BQ92" s="674"/>
      <c r="BR92" s="674"/>
      <c r="BS92" s="674"/>
      <c r="BT92" s="674"/>
      <c r="BU92" s="674"/>
      <c r="BV92" s="674"/>
      <c r="BW92" s="674"/>
      <c r="BX92" s="674"/>
      <c r="BY92" s="674"/>
      <c r="BZ92" s="674"/>
      <c r="CA92" s="674"/>
      <c r="CB92" s="674"/>
      <c r="CC92" s="674"/>
      <c r="CD92" s="675"/>
      <c r="CE92" s="675"/>
      <c r="CF92" s="674"/>
      <c r="CG92" s="674"/>
      <c r="CH92" s="674"/>
      <c r="CI92" s="674"/>
      <c r="CJ92" s="674"/>
      <c r="CK92" s="674"/>
      <c r="CL92" s="674"/>
      <c r="CM92" s="674"/>
      <c r="CN92" s="672"/>
      <c r="CO92" s="674"/>
      <c r="CP92" s="674"/>
      <c r="CQ92" s="672"/>
      <c r="CR92" s="672"/>
      <c r="CS92" s="672"/>
      <c r="CT92" s="674"/>
      <c r="CU92" s="672"/>
      <c r="CV92" s="672"/>
      <c r="CW92" s="672"/>
      <c r="CX92" s="675"/>
      <c r="CY92" s="675"/>
      <c r="CZ92" s="670"/>
      <c r="DA92" s="673"/>
      <c r="DD92" s="679"/>
      <c r="DE92" s="679"/>
      <c r="DF92" s="679"/>
      <c r="DG92" s="679"/>
      <c r="DH92" s="679"/>
      <c r="DI92" s="679"/>
      <c r="DJ92" s="679"/>
      <c r="DK92" s="679"/>
      <c r="DL92" s="679"/>
      <c r="DM92" s="679"/>
      <c r="DN92" s="679"/>
      <c r="DO92" s="679"/>
      <c r="DP92" s="675"/>
      <c r="DQ92" s="675"/>
      <c r="DR92" s="680"/>
      <c r="DS92" s="681"/>
      <c r="EH92" s="670"/>
      <c r="EI92" s="670"/>
    </row>
    <row r="93" spans="1:140" s="1" customFormat="1" ht="15.75" customHeight="1" x14ac:dyDescent="0.25">
      <c r="A93" s="682"/>
      <c r="B93" s="683" t="s">
        <v>80</v>
      </c>
      <c r="C93" s="684"/>
      <c r="D93" s="685"/>
      <c r="E93" s="685"/>
      <c r="F93" s="684"/>
      <c r="G93" s="684"/>
      <c r="H93" s="686"/>
      <c r="I93" s="686"/>
      <c r="J93" s="686"/>
      <c r="K93" s="686"/>
      <c r="L93" s="686"/>
      <c r="M93" s="686"/>
      <c r="N93" s="686"/>
      <c r="O93" s="686"/>
      <c r="P93" s="686"/>
      <c r="Q93" s="686"/>
      <c r="R93" s="686"/>
      <c r="S93" s="686"/>
      <c r="T93" s="686"/>
      <c r="U93" s="687"/>
      <c r="V93" s="688"/>
      <c r="W93" s="689"/>
      <c r="X93" s="690"/>
      <c r="Y93" s="691"/>
      <c r="Z93" s="692"/>
      <c r="AA93" s="692"/>
      <c r="AB93" s="693"/>
      <c r="AC93" s="693"/>
      <c r="AD93" s="693"/>
      <c r="AE93" s="693"/>
      <c r="AF93" s="693"/>
      <c r="AG93" s="693"/>
      <c r="AH93" s="693"/>
      <c r="AI93" s="693"/>
      <c r="AJ93" s="693"/>
      <c r="AK93" s="693"/>
      <c r="AL93" s="693"/>
      <c r="AM93" s="693"/>
      <c r="AN93" s="693"/>
      <c r="AO93" s="693"/>
      <c r="AP93" s="688"/>
      <c r="AQ93" s="689"/>
      <c r="AR93" s="685"/>
      <c r="AS93" s="694"/>
      <c r="AT93" s="694"/>
      <c r="AU93" s="684"/>
      <c r="AV93" s="686"/>
      <c r="AW93" s="686"/>
      <c r="AX93" s="686"/>
      <c r="AY93" s="686"/>
      <c r="AZ93" s="686"/>
      <c r="BA93" s="686"/>
      <c r="BB93" s="695"/>
      <c r="BC93" s="686"/>
      <c r="BD93" s="686"/>
      <c r="BE93" s="686"/>
      <c r="BF93" s="686"/>
      <c r="BG93" s="686"/>
      <c r="BH93" s="686"/>
      <c r="BI93" s="692"/>
      <c r="BJ93" s="688"/>
      <c r="BK93" s="689"/>
      <c r="BL93" s="696"/>
      <c r="BM93" s="684"/>
      <c r="BN93" s="684"/>
      <c r="BO93" s="684"/>
      <c r="BP93" s="686"/>
      <c r="BQ93" s="686"/>
      <c r="BR93" s="686"/>
      <c r="BS93" s="686"/>
      <c r="BT93" s="686"/>
      <c r="BU93" s="686"/>
      <c r="BV93" s="686"/>
      <c r="BW93" s="686"/>
      <c r="BX93" s="686"/>
      <c r="BY93" s="686"/>
      <c r="BZ93" s="686"/>
      <c r="CA93" s="686"/>
      <c r="CB93" s="686"/>
      <c r="CC93" s="693"/>
      <c r="CD93" s="688"/>
      <c r="CE93" s="689"/>
      <c r="CF93" s="697"/>
      <c r="CG93" s="693"/>
      <c r="CH93" s="693"/>
      <c r="CI93" s="693"/>
      <c r="CJ93" s="693"/>
      <c r="CK93" s="693"/>
      <c r="CL93" s="693"/>
      <c r="CM93" s="693"/>
      <c r="CN93" s="692"/>
      <c r="CO93" s="693"/>
      <c r="CP93" s="693"/>
      <c r="CQ93" s="692"/>
      <c r="CR93" s="692"/>
      <c r="CS93" s="692"/>
      <c r="CT93" s="693"/>
      <c r="CU93" s="692"/>
      <c r="CV93" s="692"/>
      <c r="CW93" s="692"/>
      <c r="CX93" s="688"/>
      <c r="CY93" s="689"/>
      <c r="CZ93" s="698"/>
      <c r="DA93" s="685"/>
      <c r="DB93" s="699"/>
      <c r="DC93" s="699"/>
      <c r="DD93" s="692"/>
      <c r="DE93" s="692"/>
      <c r="DF93" s="692"/>
      <c r="DG93" s="692"/>
      <c r="DH93" s="692"/>
      <c r="DI93" s="692"/>
      <c r="DJ93" s="692"/>
      <c r="DK93" s="692"/>
      <c r="DL93" s="692"/>
      <c r="DM93" s="692"/>
      <c r="DN93" s="692"/>
      <c r="DO93" s="692"/>
      <c r="DP93" s="688"/>
      <c r="DQ93" s="689"/>
      <c r="DR93" s="700"/>
      <c r="DS93" s="701"/>
      <c r="DT93" s="702"/>
      <c r="DU93" s="699"/>
      <c r="DV93" s="699"/>
      <c r="DW93" s="699"/>
      <c r="DX93" s="699"/>
      <c r="DY93" s="699"/>
      <c r="DZ93" s="699"/>
      <c r="EA93" s="699"/>
      <c r="EB93" s="699"/>
      <c r="EC93" s="699"/>
      <c r="ED93" s="699"/>
      <c r="EE93" s="699"/>
      <c r="EF93" s="699"/>
      <c r="EG93" s="699"/>
      <c r="EH93" s="703"/>
      <c r="EI93" s="689"/>
    </row>
    <row r="94" spans="1:140" s="192" customFormat="1" ht="15.75" customHeight="1" x14ac:dyDescent="0.25">
      <c r="A94" s="704"/>
      <c r="B94" s="705" t="s">
        <v>41</v>
      </c>
      <c r="C94" s="104"/>
      <c r="D94" s="100">
        <v>2159.0000000000005</v>
      </c>
      <c r="E94" s="100"/>
      <c r="F94" s="115">
        <v>99.999999999999972</v>
      </c>
      <c r="G94" s="104"/>
      <c r="H94" s="104">
        <v>1104115.0000000002</v>
      </c>
      <c r="I94" s="104"/>
      <c r="J94" s="104">
        <v>607036</v>
      </c>
      <c r="K94" s="104"/>
      <c r="L94" s="104">
        <v>497079</v>
      </c>
      <c r="M94" s="104"/>
      <c r="N94" s="104">
        <v>590575</v>
      </c>
      <c r="O94" s="104"/>
      <c r="P94" s="104">
        <v>438306</v>
      </c>
      <c r="Q94" s="104"/>
      <c r="R94" s="104">
        <v>16461</v>
      </c>
      <c r="S94" s="104"/>
      <c r="T94" s="104">
        <v>58773</v>
      </c>
      <c r="U94" s="104"/>
      <c r="V94" s="706">
        <v>281</v>
      </c>
      <c r="W94" s="707"/>
      <c r="X94" s="99">
        <v>2184</v>
      </c>
      <c r="Y94" s="100"/>
      <c r="Z94" s="115">
        <v>100.00000000000001</v>
      </c>
      <c r="AA94" s="109"/>
      <c r="AB94" s="107">
        <v>1204716</v>
      </c>
      <c r="AC94" s="104"/>
      <c r="AD94" s="104">
        <v>619683</v>
      </c>
      <c r="AE94" s="104"/>
      <c r="AF94" s="104">
        <v>585033</v>
      </c>
      <c r="AG94" s="104"/>
      <c r="AH94" s="104">
        <v>600375</v>
      </c>
      <c r="AI94" s="104"/>
      <c r="AJ94" s="104">
        <v>551924.00000000012</v>
      </c>
      <c r="AK94" s="104"/>
      <c r="AL94" s="104">
        <v>19308</v>
      </c>
      <c r="AM94" s="104"/>
      <c r="AN94" s="104">
        <v>33109</v>
      </c>
      <c r="AO94" s="109"/>
      <c r="AP94" s="708">
        <v>283.73763736263737</v>
      </c>
      <c r="AQ94" s="709"/>
      <c r="AR94" s="112">
        <v>2208</v>
      </c>
      <c r="AS94" s="105"/>
      <c r="AT94" s="112">
        <v>100</v>
      </c>
      <c r="AU94" s="105"/>
      <c r="AV94" s="105">
        <v>1146248</v>
      </c>
      <c r="AW94" s="105"/>
      <c r="AX94" s="105">
        <v>564382</v>
      </c>
      <c r="AY94" s="105"/>
      <c r="AZ94" s="105">
        <v>581866</v>
      </c>
      <c r="BA94" s="119"/>
      <c r="BB94" s="107">
        <v>550832</v>
      </c>
      <c r="BC94" s="105"/>
      <c r="BD94" s="105">
        <v>572092</v>
      </c>
      <c r="BE94" s="105"/>
      <c r="BF94" s="105">
        <v>13550</v>
      </c>
      <c r="BG94" s="105"/>
      <c r="BH94" s="105">
        <v>9774</v>
      </c>
      <c r="BI94" s="105"/>
      <c r="BJ94" s="706">
        <v>255.60778985507247</v>
      </c>
      <c r="BK94" s="189"/>
      <c r="BL94" s="99">
        <v>2209</v>
      </c>
      <c r="BM94" s="104"/>
      <c r="BN94" s="100">
        <v>100.00000000000001</v>
      </c>
      <c r="BO94" s="104"/>
      <c r="BP94" s="104">
        <v>1166473</v>
      </c>
      <c r="BQ94" s="104">
        <v>0</v>
      </c>
      <c r="BR94" s="104">
        <v>623016</v>
      </c>
      <c r="BS94" s="104"/>
      <c r="BT94" s="104">
        <v>543457</v>
      </c>
      <c r="BU94" s="104"/>
      <c r="BV94" s="104">
        <v>610847</v>
      </c>
      <c r="BW94" s="104"/>
      <c r="BX94" s="104">
        <v>534077</v>
      </c>
      <c r="BY94" s="104"/>
      <c r="BZ94" s="104">
        <v>12169</v>
      </c>
      <c r="CA94" s="104"/>
      <c r="CB94" s="104">
        <v>9380</v>
      </c>
      <c r="CC94" s="104"/>
      <c r="CD94" s="604">
        <v>282.03531009506565</v>
      </c>
      <c r="CE94" s="189"/>
      <c r="CF94" s="710">
        <v>8759.9999999999982</v>
      </c>
      <c r="CG94" s="104"/>
      <c r="CH94" s="100">
        <v>100</v>
      </c>
      <c r="CI94" s="104"/>
      <c r="CJ94" s="104">
        <v>4621552</v>
      </c>
      <c r="CK94" s="104"/>
      <c r="CL94" s="104">
        <v>2414117</v>
      </c>
      <c r="CM94" s="104"/>
      <c r="CN94" s="104">
        <v>2207435</v>
      </c>
      <c r="CO94" s="104"/>
      <c r="CP94" s="104">
        <v>2352629</v>
      </c>
      <c r="CQ94" s="104"/>
      <c r="CR94" s="104">
        <v>2096399</v>
      </c>
      <c r="CS94" s="104"/>
      <c r="CT94" s="104">
        <v>61488</v>
      </c>
      <c r="CU94" s="104"/>
      <c r="CV94" s="104">
        <v>111036</v>
      </c>
      <c r="CW94" s="104"/>
      <c r="CX94" s="706">
        <v>275.58413242009141</v>
      </c>
      <c r="CY94" s="189"/>
      <c r="CZ94" s="710">
        <f t="shared" ref="CZ94:DA100" si="72">D94+X94</f>
        <v>4343</v>
      </c>
      <c r="DA94" s="104">
        <f t="shared" si="72"/>
        <v>0</v>
      </c>
      <c r="DB94" s="100">
        <f>DB13+DB19+DB28+DB33+DB39+DB45+DB50+DB67+DB73+DB56+DB26+DB79</f>
        <v>100</v>
      </c>
      <c r="DC94" s="130">
        <f t="shared" ref="DC94" si="73">DC13+DC19+DC28+DC33+DC39+DC45+DC50+DC67+DC73+DC56+DC26+DC79</f>
        <v>0</v>
      </c>
      <c r="DD94" s="107">
        <f t="shared" ref="DD94:DO100" si="74">J94+AD94</f>
        <v>1226719</v>
      </c>
      <c r="DE94" s="127">
        <f t="shared" si="74"/>
        <v>0</v>
      </c>
      <c r="DF94" s="127">
        <f t="shared" si="74"/>
        <v>1082112</v>
      </c>
      <c r="DG94" s="120">
        <f t="shared" si="74"/>
        <v>0</v>
      </c>
      <c r="DH94" s="107">
        <f t="shared" si="74"/>
        <v>1190950</v>
      </c>
      <c r="DI94" s="127">
        <f t="shared" si="74"/>
        <v>0</v>
      </c>
      <c r="DJ94" s="127">
        <f t="shared" si="74"/>
        <v>990230.00000000012</v>
      </c>
      <c r="DK94" s="120">
        <f t="shared" si="74"/>
        <v>0</v>
      </c>
      <c r="DL94" s="107">
        <f t="shared" si="74"/>
        <v>35769</v>
      </c>
      <c r="DM94" s="120">
        <f t="shared" si="74"/>
        <v>0</v>
      </c>
      <c r="DN94" s="104">
        <f t="shared" si="74"/>
        <v>91882</v>
      </c>
      <c r="DO94" s="127">
        <f t="shared" si="74"/>
        <v>0</v>
      </c>
      <c r="DP94" s="708">
        <f>ROUND((DD94/CZ94),0)</f>
        <v>282</v>
      </c>
      <c r="DQ94" s="709" t="e">
        <f>ROUND((DE94/DA94),0)</f>
        <v>#DIV/0!</v>
      </c>
      <c r="DR94" s="133">
        <f>CZ94-DA94</f>
        <v>4343</v>
      </c>
      <c r="DS94" s="116">
        <f>ABS((DR94/CZ94)*100)</f>
        <v>100</v>
      </c>
      <c r="DT94" s="117">
        <f>(DD94+DF94)-(DE94+DG94)</f>
        <v>2308831</v>
      </c>
      <c r="DU94" s="116">
        <f t="shared" ref="DU94:DU100" si="75">ABS((DT94/(DD94+DF94))*100)</f>
        <v>100</v>
      </c>
      <c r="DV94" s="105">
        <f>DD94-DE94</f>
        <v>1226719</v>
      </c>
      <c r="DW94" s="115">
        <f>ABS((DV94/DD94)*100)</f>
        <v>100</v>
      </c>
      <c r="DX94" s="104">
        <f>DF94-DG94</f>
        <v>1082112</v>
      </c>
      <c r="DY94" s="116">
        <f>ABS((DX94/DF94)*100)</f>
        <v>100</v>
      </c>
      <c r="DZ94" s="105">
        <f>DH94-DI94</f>
        <v>1190950</v>
      </c>
      <c r="EA94" s="115">
        <f>ABS((DZ94/DH94)*100)</f>
        <v>100</v>
      </c>
      <c r="EB94" s="104">
        <f>DJ94-DK94</f>
        <v>990230.00000000012</v>
      </c>
      <c r="EC94" s="116">
        <f>ABS((EB94/DJ94)*100)</f>
        <v>100</v>
      </c>
      <c r="ED94" s="105">
        <f>DL94-DM94</f>
        <v>35769</v>
      </c>
      <c r="EE94" s="115">
        <f>ABS((ED94/DL94)*100)</f>
        <v>100</v>
      </c>
      <c r="EF94" s="104">
        <f>DN94-DO94</f>
        <v>91882</v>
      </c>
      <c r="EG94" s="132">
        <f>ABS((EF94/DN94)*100)</f>
        <v>100</v>
      </c>
      <c r="EH94" s="711" t="e">
        <f>DP94-DQ94</f>
        <v>#DIV/0!</v>
      </c>
      <c r="EI94" s="712" t="e">
        <f>ABS(EH94/DP94)*100</f>
        <v>#DIV/0!</v>
      </c>
      <c r="EJ94" s="713"/>
    </row>
    <row r="95" spans="1:140" s="192" customFormat="1" ht="15.75" customHeight="1" x14ac:dyDescent="0.25">
      <c r="A95" s="704"/>
      <c r="B95" s="705" t="s">
        <v>81</v>
      </c>
      <c r="C95" s="104"/>
      <c r="D95" s="100">
        <v>10.1</v>
      </c>
      <c r="E95" s="100"/>
      <c r="F95" s="115">
        <v>100</v>
      </c>
      <c r="G95" s="183"/>
      <c r="H95" s="104">
        <v>8502</v>
      </c>
      <c r="I95" s="104"/>
      <c r="J95" s="104">
        <v>4674</v>
      </c>
      <c r="K95" s="104"/>
      <c r="L95" s="104">
        <v>3828</v>
      </c>
      <c r="M95" s="104"/>
      <c r="N95" s="104">
        <v>4674</v>
      </c>
      <c r="O95" s="104"/>
      <c r="P95" s="104">
        <v>3375</v>
      </c>
      <c r="Q95" s="104"/>
      <c r="R95" s="104">
        <v>0</v>
      </c>
      <c r="S95" s="104"/>
      <c r="T95" s="104">
        <v>453</v>
      </c>
      <c r="U95" s="104"/>
      <c r="V95" s="706">
        <v>463</v>
      </c>
      <c r="W95" s="707"/>
      <c r="X95" s="99">
        <v>11.9</v>
      </c>
      <c r="Y95" s="100"/>
      <c r="Z95" s="115">
        <v>100</v>
      </c>
      <c r="AA95" s="109"/>
      <c r="AB95" s="107">
        <v>8845</v>
      </c>
      <c r="AC95" s="104"/>
      <c r="AD95" s="104">
        <v>4550</v>
      </c>
      <c r="AE95" s="104"/>
      <c r="AF95" s="104">
        <v>4295</v>
      </c>
      <c r="AG95" s="104"/>
      <c r="AH95" s="104">
        <v>4550</v>
      </c>
      <c r="AI95" s="104"/>
      <c r="AJ95" s="104">
        <v>4052</v>
      </c>
      <c r="AK95" s="104"/>
      <c r="AL95" s="104">
        <v>0</v>
      </c>
      <c r="AM95" s="104"/>
      <c r="AN95" s="104">
        <v>243</v>
      </c>
      <c r="AO95" s="109"/>
      <c r="AP95" s="708">
        <v>382.35294117647055</v>
      </c>
      <c r="AQ95" s="709"/>
      <c r="AR95" s="112">
        <v>12.8</v>
      </c>
      <c r="AS95" s="105"/>
      <c r="AT95" s="112">
        <v>100</v>
      </c>
      <c r="AU95" s="104"/>
      <c r="AV95" s="104">
        <v>11921</v>
      </c>
      <c r="AW95" s="104"/>
      <c r="AX95" s="104">
        <v>5869</v>
      </c>
      <c r="AY95" s="104"/>
      <c r="AZ95" s="104">
        <v>6052</v>
      </c>
      <c r="BA95" s="118"/>
      <c r="BB95" s="107">
        <v>5869</v>
      </c>
      <c r="BC95" s="104"/>
      <c r="BD95" s="104">
        <v>5950</v>
      </c>
      <c r="BE95" s="104"/>
      <c r="BF95" s="104">
        <v>0</v>
      </c>
      <c r="BG95" s="104"/>
      <c r="BH95" s="104">
        <v>102</v>
      </c>
      <c r="BI95" s="104"/>
      <c r="BJ95" s="706">
        <v>458.515625</v>
      </c>
      <c r="BK95" s="189"/>
      <c r="BL95" s="99">
        <v>11.9</v>
      </c>
      <c r="BM95" s="104"/>
      <c r="BN95" s="100">
        <v>100</v>
      </c>
      <c r="BO95" s="104"/>
      <c r="BP95" s="104">
        <v>12289</v>
      </c>
      <c r="BQ95" s="104">
        <v>0</v>
      </c>
      <c r="BR95" s="104">
        <v>7377</v>
      </c>
      <c r="BS95" s="104"/>
      <c r="BT95" s="104">
        <v>4912</v>
      </c>
      <c r="BU95" s="104"/>
      <c r="BV95" s="104">
        <v>7377</v>
      </c>
      <c r="BW95" s="104"/>
      <c r="BX95" s="104">
        <v>4807</v>
      </c>
      <c r="BY95" s="104"/>
      <c r="BZ95" s="104">
        <v>0</v>
      </c>
      <c r="CA95" s="104"/>
      <c r="CB95" s="104">
        <v>105</v>
      </c>
      <c r="CC95" s="104"/>
      <c r="CD95" s="604">
        <v>619.9159663865546</v>
      </c>
      <c r="CE95" s="189"/>
      <c r="CF95" s="710">
        <v>46.699999999999996</v>
      </c>
      <c r="CG95" s="104"/>
      <c r="CH95" s="100">
        <v>100</v>
      </c>
      <c r="CI95" s="104"/>
      <c r="CJ95" s="104">
        <v>41557</v>
      </c>
      <c r="CK95" s="104"/>
      <c r="CL95" s="104">
        <v>22470</v>
      </c>
      <c r="CM95" s="104"/>
      <c r="CN95" s="104">
        <v>19087</v>
      </c>
      <c r="CO95" s="104"/>
      <c r="CP95" s="104">
        <v>22470</v>
      </c>
      <c r="CQ95" s="104"/>
      <c r="CR95" s="104">
        <v>18184</v>
      </c>
      <c r="CS95" s="104"/>
      <c r="CT95" s="104">
        <v>0</v>
      </c>
      <c r="CU95" s="104"/>
      <c r="CV95" s="104">
        <v>903</v>
      </c>
      <c r="CW95" s="104"/>
      <c r="CX95" s="706">
        <v>481.15631691648827</v>
      </c>
      <c r="CY95" s="189"/>
      <c r="CZ95" s="99">
        <f t="shared" si="72"/>
        <v>22</v>
      </c>
      <c r="DA95" s="100">
        <f t="shared" si="72"/>
        <v>0</v>
      </c>
      <c r="DB95" s="100">
        <f t="shared" ref="DB95:DC95" si="76">DB24</f>
        <v>96.069868995633186</v>
      </c>
      <c r="DC95" s="130">
        <f t="shared" si="76"/>
        <v>0</v>
      </c>
      <c r="DD95" s="147">
        <f t="shared" si="74"/>
        <v>9224</v>
      </c>
      <c r="DE95" s="127">
        <f t="shared" si="74"/>
        <v>0</v>
      </c>
      <c r="DF95" s="127">
        <f t="shared" si="74"/>
        <v>8123</v>
      </c>
      <c r="DG95" s="120">
        <f t="shared" si="74"/>
        <v>0</v>
      </c>
      <c r="DH95" s="147">
        <f t="shared" si="74"/>
        <v>9224</v>
      </c>
      <c r="DI95" s="127">
        <f t="shared" si="74"/>
        <v>0</v>
      </c>
      <c r="DJ95" s="127">
        <f t="shared" si="74"/>
        <v>7427</v>
      </c>
      <c r="DK95" s="120">
        <f t="shared" si="74"/>
        <v>0</v>
      </c>
      <c r="DL95" s="147">
        <f t="shared" si="74"/>
        <v>0</v>
      </c>
      <c r="DM95" s="120">
        <f t="shared" si="74"/>
        <v>0</v>
      </c>
      <c r="DN95" s="127">
        <f t="shared" si="74"/>
        <v>696</v>
      </c>
      <c r="DO95" s="127">
        <f t="shared" si="74"/>
        <v>0</v>
      </c>
      <c r="DP95" s="708">
        <f>ROUND((DD95/CZ95),0)</f>
        <v>419</v>
      </c>
      <c r="DQ95" s="709" t="e">
        <f t="shared" ref="DQ95:DQ100" si="77">ROUND((DE95/DA95),0)</f>
        <v>#DIV/0!</v>
      </c>
      <c r="DR95" s="133">
        <f t="shared" ref="DR95:DR100" si="78">CZ95-DA95</f>
        <v>22</v>
      </c>
      <c r="DS95" s="116">
        <f>ABS((DR95/CZ95)*100)</f>
        <v>100</v>
      </c>
      <c r="DT95" s="117">
        <f t="shared" ref="DT95:DT100" si="79">(DD95+DF95)-(DE95+DG95)</f>
        <v>17347</v>
      </c>
      <c r="DU95" s="116">
        <f t="shared" si="75"/>
        <v>100</v>
      </c>
      <c r="DV95" s="105">
        <f t="shared" ref="DV95:DV100" si="80">DD95-DE95</f>
        <v>9224</v>
      </c>
      <c r="DW95" s="115">
        <f t="shared" ref="DW95:DW100" si="81">ABS((DV95/DD95)*100)</f>
        <v>100</v>
      </c>
      <c r="DX95" s="104">
        <f t="shared" ref="DX95:DX100" si="82">DF95-DG95</f>
        <v>8123</v>
      </c>
      <c r="DY95" s="116">
        <f t="shared" ref="DY95:DY99" si="83">ABS((DX95/DF95)*100)</f>
        <v>100</v>
      </c>
      <c r="DZ95" s="105">
        <f t="shared" ref="DZ95:DZ100" si="84">DH95-DI95</f>
        <v>9224</v>
      </c>
      <c r="EA95" s="115">
        <f t="shared" ref="EA95:EA100" si="85">ABS((DZ95/DH95)*100)</f>
        <v>100</v>
      </c>
      <c r="EB95" s="104">
        <f t="shared" ref="EB95:EB100" si="86">DJ95-DK95</f>
        <v>7427</v>
      </c>
      <c r="EC95" s="116">
        <f t="shared" ref="EC95:EC99" si="87">ABS((EB95/DJ95)*100)</f>
        <v>100</v>
      </c>
      <c r="ED95" s="105">
        <f t="shared" ref="ED95:ED100" si="88">DL95-DM95</f>
        <v>0</v>
      </c>
      <c r="EE95" s="115">
        <v>0</v>
      </c>
      <c r="EF95" s="104">
        <f t="shared" ref="EF95:EF100" si="89">DN95-DO95</f>
        <v>696</v>
      </c>
      <c r="EG95" s="132">
        <f t="shared" ref="EG95:EG99" si="90">ABS((EF95/DN95)*100)</f>
        <v>100</v>
      </c>
      <c r="EH95" s="711" t="e">
        <f>DP95-DQ95</f>
        <v>#DIV/0!</v>
      </c>
      <c r="EI95" s="712" t="e">
        <f t="shared" ref="EI95:EI100" si="91">ABS(EH95/DP95)*100</f>
        <v>#DIV/0!</v>
      </c>
      <c r="EJ95" s="713"/>
    </row>
    <row r="96" spans="1:140" s="192" customFormat="1" ht="15.75" customHeight="1" x14ac:dyDescent="0.25">
      <c r="A96" s="704"/>
      <c r="B96" s="705" t="s">
        <v>42</v>
      </c>
      <c r="C96" s="104"/>
      <c r="D96" s="100">
        <v>2159</v>
      </c>
      <c r="E96" s="100"/>
      <c r="F96" s="115">
        <v>100</v>
      </c>
      <c r="G96" s="104"/>
      <c r="H96" s="104">
        <v>184251</v>
      </c>
      <c r="I96" s="104"/>
      <c r="J96" s="104">
        <v>94738</v>
      </c>
      <c r="K96" s="104"/>
      <c r="L96" s="104">
        <v>89513</v>
      </c>
      <c r="M96" s="104"/>
      <c r="N96" s="104">
        <v>94738</v>
      </c>
      <c r="O96" s="104"/>
      <c r="P96" s="104">
        <v>80340</v>
      </c>
      <c r="Q96" s="104"/>
      <c r="R96" s="104">
        <v>0</v>
      </c>
      <c r="S96" s="104"/>
      <c r="T96" s="104">
        <v>9173</v>
      </c>
      <c r="U96" s="104"/>
      <c r="V96" s="706">
        <v>44</v>
      </c>
      <c r="W96" s="707"/>
      <c r="X96" s="99">
        <v>2184</v>
      </c>
      <c r="Y96" s="100"/>
      <c r="Z96" s="115">
        <v>100.00000000000003</v>
      </c>
      <c r="AA96" s="109"/>
      <c r="AB96" s="107">
        <v>216732</v>
      </c>
      <c r="AC96" s="104"/>
      <c r="AD96" s="104">
        <v>105529</v>
      </c>
      <c r="AE96" s="104"/>
      <c r="AF96" s="104">
        <v>111203</v>
      </c>
      <c r="AG96" s="104"/>
      <c r="AH96" s="104">
        <v>105529</v>
      </c>
      <c r="AI96" s="104"/>
      <c r="AJ96" s="104">
        <v>105563</v>
      </c>
      <c r="AK96" s="104"/>
      <c r="AL96" s="104">
        <v>0</v>
      </c>
      <c r="AM96" s="104"/>
      <c r="AN96" s="104">
        <v>5640</v>
      </c>
      <c r="AO96" s="109"/>
      <c r="AP96" s="708">
        <v>48.319139194139197</v>
      </c>
      <c r="AQ96" s="709"/>
      <c r="AR96" s="112">
        <v>2208</v>
      </c>
      <c r="AS96" s="105"/>
      <c r="AT96" s="112">
        <v>100</v>
      </c>
      <c r="AU96" s="104"/>
      <c r="AV96" s="104">
        <v>198394</v>
      </c>
      <c r="AW96" s="104"/>
      <c r="AX96" s="104">
        <v>97679</v>
      </c>
      <c r="AY96" s="104"/>
      <c r="AZ96" s="104">
        <v>100715</v>
      </c>
      <c r="BA96" s="118"/>
      <c r="BB96" s="107">
        <v>97679</v>
      </c>
      <c r="BC96" s="104"/>
      <c r="BD96" s="104">
        <v>99022</v>
      </c>
      <c r="BE96" s="104"/>
      <c r="BF96" s="104">
        <v>0</v>
      </c>
      <c r="BG96" s="104"/>
      <c r="BH96" s="104">
        <v>1693</v>
      </c>
      <c r="BI96" s="104"/>
      <c r="BJ96" s="706">
        <v>44.238677536231883</v>
      </c>
      <c r="BK96" s="189"/>
      <c r="BL96" s="99">
        <v>2209</v>
      </c>
      <c r="BM96" s="104"/>
      <c r="BN96" s="100">
        <v>100</v>
      </c>
      <c r="BO96" s="104"/>
      <c r="BP96" s="104">
        <v>170619</v>
      </c>
      <c r="BQ96" s="104">
        <v>0</v>
      </c>
      <c r="BR96" s="104">
        <v>91243</v>
      </c>
      <c r="BS96" s="104"/>
      <c r="BT96" s="104">
        <v>79376</v>
      </c>
      <c r="BU96" s="104"/>
      <c r="BV96" s="104">
        <v>91243</v>
      </c>
      <c r="BW96" s="104"/>
      <c r="BX96" s="104">
        <v>78002</v>
      </c>
      <c r="BY96" s="104"/>
      <c r="BZ96" s="104">
        <v>0</v>
      </c>
      <c r="CA96" s="104"/>
      <c r="CB96" s="104">
        <v>1374</v>
      </c>
      <c r="CC96" s="104"/>
      <c r="CD96" s="604">
        <v>41.305115436849256</v>
      </c>
      <c r="CE96" s="189"/>
      <c r="CF96" s="710">
        <v>8759.9999999999982</v>
      </c>
      <c r="CG96" s="104"/>
      <c r="CH96" s="100">
        <v>100</v>
      </c>
      <c r="CI96" s="104"/>
      <c r="CJ96" s="104">
        <v>769996</v>
      </c>
      <c r="CK96" s="104"/>
      <c r="CL96" s="104">
        <v>389189</v>
      </c>
      <c r="CM96" s="104"/>
      <c r="CN96" s="104">
        <v>380807</v>
      </c>
      <c r="CO96" s="104"/>
      <c r="CP96" s="104">
        <v>389189</v>
      </c>
      <c r="CQ96" s="104"/>
      <c r="CR96" s="104">
        <v>362927.00000000006</v>
      </c>
      <c r="CS96" s="104"/>
      <c r="CT96" s="104">
        <v>0</v>
      </c>
      <c r="CU96" s="104"/>
      <c r="CV96" s="104">
        <v>17880</v>
      </c>
      <c r="CW96" s="104"/>
      <c r="CX96" s="706">
        <v>44.427968036529691</v>
      </c>
      <c r="CY96" s="189"/>
      <c r="CZ96" s="710">
        <f t="shared" si="72"/>
        <v>4343</v>
      </c>
      <c r="DA96" s="104">
        <f t="shared" si="72"/>
        <v>0</v>
      </c>
      <c r="DB96" s="100">
        <f t="shared" ref="DB96:DC96" si="92">DB14+DB20+DB29+DB40+DB46+DB51+DB57+DB68+DB74+DB80+DB34</f>
        <v>100.00000000000001</v>
      </c>
      <c r="DC96" s="130">
        <f t="shared" si="92"/>
        <v>0</v>
      </c>
      <c r="DD96" s="147">
        <f t="shared" si="74"/>
        <v>200267</v>
      </c>
      <c r="DE96" s="127">
        <f t="shared" si="74"/>
        <v>0</v>
      </c>
      <c r="DF96" s="127">
        <f t="shared" si="74"/>
        <v>200716</v>
      </c>
      <c r="DG96" s="120">
        <f t="shared" si="74"/>
        <v>0</v>
      </c>
      <c r="DH96" s="147">
        <f t="shared" si="74"/>
        <v>200267</v>
      </c>
      <c r="DI96" s="127">
        <f t="shared" si="74"/>
        <v>0</v>
      </c>
      <c r="DJ96" s="127">
        <f t="shared" si="74"/>
        <v>185903</v>
      </c>
      <c r="DK96" s="120">
        <f t="shared" si="74"/>
        <v>0</v>
      </c>
      <c r="DL96" s="147">
        <f t="shared" si="74"/>
        <v>0</v>
      </c>
      <c r="DM96" s="120">
        <f t="shared" si="74"/>
        <v>0</v>
      </c>
      <c r="DN96" s="127">
        <f t="shared" si="74"/>
        <v>14813</v>
      </c>
      <c r="DO96" s="127">
        <f t="shared" si="74"/>
        <v>0</v>
      </c>
      <c r="DP96" s="708">
        <f t="shared" ref="DP96:DP100" si="93">ROUND((DD96/CZ96),0)</f>
        <v>46</v>
      </c>
      <c r="DQ96" s="709" t="e">
        <f t="shared" si="77"/>
        <v>#DIV/0!</v>
      </c>
      <c r="DR96" s="133">
        <f t="shared" si="78"/>
        <v>4343</v>
      </c>
      <c r="DS96" s="116">
        <f t="shared" ref="DS96:DS100" si="94">ABS((DR96/CZ96)*100)</f>
        <v>100</v>
      </c>
      <c r="DT96" s="117">
        <f t="shared" si="79"/>
        <v>400983</v>
      </c>
      <c r="DU96" s="116">
        <f t="shared" si="75"/>
        <v>100</v>
      </c>
      <c r="DV96" s="105">
        <f t="shared" si="80"/>
        <v>200267</v>
      </c>
      <c r="DW96" s="115">
        <f t="shared" si="81"/>
        <v>100</v>
      </c>
      <c r="DX96" s="104">
        <f t="shared" si="82"/>
        <v>200716</v>
      </c>
      <c r="DY96" s="116">
        <f t="shared" si="83"/>
        <v>100</v>
      </c>
      <c r="DZ96" s="105">
        <f t="shared" si="84"/>
        <v>200267</v>
      </c>
      <c r="EA96" s="115">
        <f t="shared" si="85"/>
        <v>100</v>
      </c>
      <c r="EB96" s="104">
        <f t="shared" si="86"/>
        <v>185903</v>
      </c>
      <c r="EC96" s="116">
        <f t="shared" si="87"/>
        <v>100</v>
      </c>
      <c r="ED96" s="105">
        <f t="shared" si="88"/>
        <v>0</v>
      </c>
      <c r="EE96" s="115">
        <v>0</v>
      </c>
      <c r="EF96" s="104">
        <f t="shared" si="89"/>
        <v>14813</v>
      </c>
      <c r="EG96" s="132">
        <f t="shared" si="90"/>
        <v>100</v>
      </c>
      <c r="EH96" s="711" t="e">
        <f t="shared" ref="EH96:EH100" si="95">DP96-DQ96</f>
        <v>#DIV/0!</v>
      </c>
      <c r="EI96" s="712" t="e">
        <f t="shared" si="91"/>
        <v>#DIV/0!</v>
      </c>
      <c r="EJ96" s="713"/>
    </row>
    <row r="97" spans="1:140" s="192" customFormat="1" ht="15.75" customHeight="1" x14ac:dyDescent="0.25">
      <c r="A97" s="704"/>
      <c r="B97" s="705" t="s">
        <v>43</v>
      </c>
      <c r="C97" s="104"/>
      <c r="D97" s="100">
        <v>2159</v>
      </c>
      <c r="E97" s="100"/>
      <c r="F97" s="115">
        <v>99.999999999999986</v>
      </c>
      <c r="G97" s="104"/>
      <c r="H97" s="104">
        <v>254261</v>
      </c>
      <c r="I97" s="104"/>
      <c r="J97" s="104">
        <v>129269</v>
      </c>
      <c r="K97" s="104"/>
      <c r="L97" s="104">
        <v>124992</v>
      </c>
      <c r="M97" s="104"/>
      <c r="N97" s="104">
        <v>129269</v>
      </c>
      <c r="O97" s="104"/>
      <c r="P97" s="104">
        <v>112475</v>
      </c>
      <c r="Q97" s="104"/>
      <c r="R97" s="104">
        <v>0</v>
      </c>
      <c r="S97" s="104"/>
      <c r="T97" s="104">
        <v>12517</v>
      </c>
      <c r="U97" s="104"/>
      <c r="V97" s="706">
        <v>60</v>
      </c>
      <c r="W97" s="707"/>
      <c r="X97" s="99">
        <v>2184</v>
      </c>
      <c r="Y97" s="100"/>
      <c r="Z97" s="115">
        <v>100.00000000000001</v>
      </c>
      <c r="AA97" s="109"/>
      <c r="AB97" s="107">
        <v>293150</v>
      </c>
      <c r="AC97" s="104"/>
      <c r="AD97" s="104">
        <v>141193</v>
      </c>
      <c r="AE97" s="104"/>
      <c r="AF97" s="104">
        <v>151957</v>
      </c>
      <c r="AG97" s="104"/>
      <c r="AH97" s="104">
        <v>141193</v>
      </c>
      <c r="AI97" s="104"/>
      <c r="AJ97" s="104">
        <v>144414</v>
      </c>
      <c r="AK97" s="104"/>
      <c r="AL97" s="104">
        <v>0</v>
      </c>
      <c r="AM97" s="104"/>
      <c r="AN97" s="104">
        <v>7543</v>
      </c>
      <c r="AO97" s="105"/>
      <c r="AP97" s="708">
        <v>64.648809523809518</v>
      </c>
      <c r="AQ97" s="709"/>
      <c r="AR97" s="112">
        <v>2207.9999999999995</v>
      </c>
      <c r="AS97" s="105"/>
      <c r="AT97" s="112">
        <v>100.00000000000001</v>
      </c>
      <c r="AU97" s="104"/>
      <c r="AV97" s="104">
        <v>269592</v>
      </c>
      <c r="AW97" s="104"/>
      <c r="AX97" s="104">
        <v>132736</v>
      </c>
      <c r="AY97" s="104"/>
      <c r="AZ97" s="104">
        <v>136856</v>
      </c>
      <c r="BA97" s="118"/>
      <c r="BB97" s="107">
        <v>132736</v>
      </c>
      <c r="BC97" s="104"/>
      <c r="BD97" s="104">
        <v>134558</v>
      </c>
      <c r="BE97" s="104"/>
      <c r="BF97" s="104">
        <v>0</v>
      </c>
      <c r="BG97" s="104"/>
      <c r="BH97" s="104">
        <v>2298</v>
      </c>
      <c r="BI97" s="104"/>
      <c r="BJ97" s="706">
        <v>60.115942028985522</v>
      </c>
      <c r="BK97" s="189"/>
      <c r="BL97" s="99">
        <v>2209</v>
      </c>
      <c r="BM97" s="104"/>
      <c r="BN97" s="100">
        <v>100.00000000000001</v>
      </c>
      <c r="BO97" s="104"/>
      <c r="BP97" s="104">
        <v>281699</v>
      </c>
      <c r="BQ97" s="104">
        <v>0</v>
      </c>
      <c r="BR97" s="104">
        <v>150647</v>
      </c>
      <c r="BS97" s="104"/>
      <c r="BT97" s="104">
        <v>131052</v>
      </c>
      <c r="BU97" s="104"/>
      <c r="BV97" s="104">
        <v>150647</v>
      </c>
      <c r="BW97" s="104"/>
      <c r="BX97" s="104">
        <v>128785</v>
      </c>
      <c r="BY97" s="104"/>
      <c r="BZ97" s="104">
        <v>0</v>
      </c>
      <c r="CA97" s="104"/>
      <c r="CB97" s="104">
        <v>2267</v>
      </c>
      <c r="CC97" s="104"/>
      <c r="CD97" s="604">
        <v>68.196921684019912</v>
      </c>
      <c r="CE97" s="189"/>
      <c r="CF97" s="710">
        <v>8760</v>
      </c>
      <c r="CG97" s="104"/>
      <c r="CH97" s="100">
        <v>99.999999999999986</v>
      </c>
      <c r="CI97" s="104"/>
      <c r="CJ97" s="104">
        <v>1098702</v>
      </c>
      <c r="CK97" s="104"/>
      <c r="CL97" s="104">
        <v>553845</v>
      </c>
      <c r="CM97" s="104"/>
      <c r="CN97" s="104">
        <v>544857</v>
      </c>
      <c r="CO97" s="104"/>
      <c r="CP97" s="104">
        <v>553845</v>
      </c>
      <c r="CQ97" s="104"/>
      <c r="CR97" s="104">
        <v>520232</v>
      </c>
      <c r="CS97" s="104"/>
      <c r="CT97" s="104">
        <v>0</v>
      </c>
      <c r="CU97" s="104"/>
      <c r="CV97" s="104">
        <v>24625</v>
      </c>
      <c r="CW97" s="104"/>
      <c r="CX97" s="706">
        <v>63.224315068493148</v>
      </c>
      <c r="CY97" s="189"/>
      <c r="CZ97" s="710">
        <f t="shared" si="72"/>
        <v>4343</v>
      </c>
      <c r="DA97" s="104">
        <f t="shared" si="72"/>
        <v>0</v>
      </c>
      <c r="DB97" s="100">
        <f t="shared" ref="DB97:DC97" si="96">DB15+DB35+DB41+DB52+DB58+DB69+DB75+DB21+DB81</f>
        <v>100.00000000000001</v>
      </c>
      <c r="DC97" s="130">
        <f t="shared" si="96"/>
        <v>0</v>
      </c>
      <c r="DD97" s="147">
        <f t="shared" si="74"/>
        <v>270462</v>
      </c>
      <c r="DE97" s="127">
        <f t="shared" si="74"/>
        <v>0</v>
      </c>
      <c r="DF97" s="127">
        <f t="shared" si="74"/>
        <v>276949</v>
      </c>
      <c r="DG97" s="120">
        <f t="shared" si="74"/>
        <v>0</v>
      </c>
      <c r="DH97" s="147">
        <f t="shared" si="74"/>
        <v>270462</v>
      </c>
      <c r="DI97" s="127">
        <f t="shared" si="74"/>
        <v>0</v>
      </c>
      <c r="DJ97" s="127">
        <f t="shared" si="74"/>
        <v>256889</v>
      </c>
      <c r="DK97" s="120">
        <f t="shared" si="74"/>
        <v>0</v>
      </c>
      <c r="DL97" s="147">
        <f t="shared" si="74"/>
        <v>0</v>
      </c>
      <c r="DM97" s="120">
        <f t="shared" si="74"/>
        <v>0</v>
      </c>
      <c r="DN97" s="127">
        <f t="shared" si="74"/>
        <v>20060</v>
      </c>
      <c r="DO97" s="127">
        <f t="shared" si="74"/>
        <v>0</v>
      </c>
      <c r="DP97" s="708">
        <f t="shared" si="93"/>
        <v>62</v>
      </c>
      <c r="DQ97" s="709" t="e">
        <f t="shared" si="77"/>
        <v>#DIV/0!</v>
      </c>
      <c r="DR97" s="133">
        <f t="shared" si="78"/>
        <v>4343</v>
      </c>
      <c r="DS97" s="116">
        <f t="shared" si="94"/>
        <v>100</v>
      </c>
      <c r="DT97" s="117">
        <f t="shared" si="79"/>
        <v>547411</v>
      </c>
      <c r="DU97" s="116">
        <f t="shared" si="75"/>
        <v>100</v>
      </c>
      <c r="DV97" s="105">
        <f t="shared" si="80"/>
        <v>270462</v>
      </c>
      <c r="DW97" s="115">
        <f t="shared" si="81"/>
        <v>100</v>
      </c>
      <c r="DX97" s="104">
        <f t="shared" si="82"/>
        <v>276949</v>
      </c>
      <c r="DY97" s="116">
        <f t="shared" si="83"/>
        <v>100</v>
      </c>
      <c r="DZ97" s="105">
        <f t="shared" si="84"/>
        <v>270462</v>
      </c>
      <c r="EA97" s="115">
        <f t="shared" si="85"/>
        <v>100</v>
      </c>
      <c r="EB97" s="104">
        <f t="shared" si="86"/>
        <v>256889</v>
      </c>
      <c r="EC97" s="116">
        <f t="shared" si="87"/>
        <v>100</v>
      </c>
      <c r="ED97" s="105">
        <f t="shared" si="88"/>
        <v>0</v>
      </c>
      <c r="EE97" s="115">
        <v>0</v>
      </c>
      <c r="EF97" s="104">
        <f t="shared" si="89"/>
        <v>20060</v>
      </c>
      <c r="EG97" s="132">
        <f t="shared" si="90"/>
        <v>100</v>
      </c>
      <c r="EH97" s="711" t="e">
        <f t="shared" si="95"/>
        <v>#DIV/0!</v>
      </c>
      <c r="EI97" s="712" t="e">
        <f t="shared" si="91"/>
        <v>#DIV/0!</v>
      </c>
      <c r="EJ97" s="713"/>
    </row>
    <row r="98" spans="1:140" s="192" customFormat="1" ht="15.75" customHeight="1" x14ac:dyDescent="0.25">
      <c r="A98" s="704"/>
      <c r="B98" s="705" t="s">
        <v>44</v>
      </c>
      <c r="C98" s="104"/>
      <c r="D98" s="100">
        <v>2159</v>
      </c>
      <c r="E98" s="100"/>
      <c r="F98" s="115">
        <v>100.00000000000001</v>
      </c>
      <c r="G98" s="104"/>
      <c r="H98" s="104">
        <v>462611</v>
      </c>
      <c r="I98" s="104"/>
      <c r="J98" s="104">
        <v>254538</v>
      </c>
      <c r="K98" s="104"/>
      <c r="L98" s="104">
        <v>208073</v>
      </c>
      <c r="M98" s="104"/>
      <c r="N98" s="104">
        <v>246965</v>
      </c>
      <c r="O98" s="104"/>
      <c r="P98" s="104">
        <v>183428</v>
      </c>
      <c r="Q98" s="104"/>
      <c r="R98" s="104">
        <v>7573</v>
      </c>
      <c r="S98" s="104"/>
      <c r="T98" s="104">
        <v>24645</v>
      </c>
      <c r="U98" s="104"/>
      <c r="V98" s="706">
        <v>118</v>
      </c>
      <c r="W98" s="707"/>
      <c r="X98" s="99">
        <v>2184</v>
      </c>
      <c r="Y98" s="100"/>
      <c r="Z98" s="115">
        <v>100.00000000000001</v>
      </c>
      <c r="AA98" s="109"/>
      <c r="AB98" s="107">
        <v>520561</v>
      </c>
      <c r="AC98" s="104"/>
      <c r="AD98" s="104">
        <v>268731</v>
      </c>
      <c r="AE98" s="104"/>
      <c r="AF98" s="104">
        <v>251830</v>
      </c>
      <c r="AG98" s="104"/>
      <c r="AH98" s="104">
        <v>259714</v>
      </c>
      <c r="AI98" s="104"/>
      <c r="AJ98" s="104">
        <v>237473</v>
      </c>
      <c r="AK98" s="104"/>
      <c r="AL98" s="104">
        <v>9017</v>
      </c>
      <c r="AM98" s="104"/>
      <c r="AN98" s="104">
        <v>14357</v>
      </c>
      <c r="AO98" s="109"/>
      <c r="AP98" s="708">
        <v>123.04532967032966</v>
      </c>
      <c r="AQ98" s="709"/>
      <c r="AR98" s="112">
        <v>2208.0000000000005</v>
      </c>
      <c r="AS98" s="105"/>
      <c r="AT98" s="112">
        <v>100</v>
      </c>
      <c r="AU98" s="104"/>
      <c r="AV98" s="104">
        <v>537777</v>
      </c>
      <c r="AW98" s="104"/>
      <c r="AX98" s="104">
        <v>265212</v>
      </c>
      <c r="AY98" s="104"/>
      <c r="AZ98" s="104">
        <v>272565</v>
      </c>
      <c r="BA98" s="118"/>
      <c r="BB98" s="107">
        <v>264359</v>
      </c>
      <c r="BC98" s="104"/>
      <c r="BD98" s="104">
        <v>267987</v>
      </c>
      <c r="BE98" s="104"/>
      <c r="BF98" s="104">
        <v>853</v>
      </c>
      <c r="BG98" s="104"/>
      <c r="BH98" s="104">
        <v>4578</v>
      </c>
      <c r="BI98" s="104"/>
      <c r="BJ98" s="706">
        <v>120.11413043478258</v>
      </c>
      <c r="BK98" s="189"/>
      <c r="BL98" s="99">
        <v>2209</v>
      </c>
      <c r="BM98" s="104"/>
      <c r="BN98" s="100">
        <v>99.999999999999986</v>
      </c>
      <c r="BO98" s="104"/>
      <c r="BP98" s="104">
        <v>528082</v>
      </c>
      <c r="BQ98" s="104">
        <v>0</v>
      </c>
      <c r="BR98" s="104">
        <v>282804</v>
      </c>
      <c r="BS98" s="104"/>
      <c r="BT98" s="104">
        <v>245278</v>
      </c>
      <c r="BU98" s="104"/>
      <c r="BV98" s="104">
        <v>281951</v>
      </c>
      <c r="BW98" s="104"/>
      <c r="BX98" s="104">
        <v>241034</v>
      </c>
      <c r="BY98" s="104"/>
      <c r="BZ98" s="104">
        <v>853</v>
      </c>
      <c r="CA98" s="104"/>
      <c r="CB98" s="104">
        <v>4244</v>
      </c>
      <c r="CC98" s="104"/>
      <c r="CD98" s="604">
        <v>128.02354006337708</v>
      </c>
      <c r="CE98" s="189"/>
      <c r="CF98" s="710">
        <v>8760</v>
      </c>
      <c r="CG98" s="104"/>
      <c r="CH98" s="100">
        <v>100.00000000000001</v>
      </c>
      <c r="CI98" s="104"/>
      <c r="CJ98" s="104">
        <v>2049031</v>
      </c>
      <c r="CK98" s="104"/>
      <c r="CL98" s="104">
        <v>1071285</v>
      </c>
      <c r="CM98" s="104"/>
      <c r="CN98" s="104">
        <v>977746</v>
      </c>
      <c r="CO98" s="104"/>
      <c r="CP98" s="104">
        <v>1052989</v>
      </c>
      <c r="CQ98" s="104"/>
      <c r="CR98" s="104">
        <v>929922</v>
      </c>
      <c r="CS98" s="104"/>
      <c r="CT98" s="104">
        <v>18296</v>
      </c>
      <c r="CU98" s="104"/>
      <c r="CV98" s="104">
        <v>47824</v>
      </c>
      <c r="CW98" s="104"/>
      <c r="CX98" s="706">
        <v>122.29280821917808</v>
      </c>
      <c r="CY98" s="189"/>
      <c r="CZ98" s="710">
        <f t="shared" si="72"/>
        <v>4343</v>
      </c>
      <c r="DA98" s="104">
        <f t="shared" si="72"/>
        <v>0</v>
      </c>
      <c r="DB98" s="100">
        <f t="shared" ref="DB98:DC99" si="97">DB16+DB22+DB30+DB36+DB42+DB47+DB53+DB59+DB70+DB76+DB82</f>
        <v>100</v>
      </c>
      <c r="DC98" s="130">
        <f t="shared" si="97"/>
        <v>0</v>
      </c>
      <c r="DD98" s="147">
        <f t="shared" si="74"/>
        <v>523269</v>
      </c>
      <c r="DE98" s="127">
        <f t="shared" si="74"/>
        <v>0</v>
      </c>
      <c r="DF98" s="127">
        <f t="shared" si="74"/>
        <v>459903</v>
      </c>
      <c r="DG98" s="120">
        <f t="shared" si="74"/>
        <v>0</v>
      </c>
      <c r="DH98" s="147">
        <f t="shared" si="74"/>
        <v>506679</v>
      </c>
      <c r="DI98" s="127">
        <f t="shared" si="74"/>
        <v>0</v>
      </c>
      <c r="DJ98" s="127">
        <f t="shared" si="74"/>
        <v>420901</v>
      </c>
      <c r="DK98" s="120">
        <f t="shared" si="74"/>
        <v>0</v>
      </c>
      <c r="DL98" s="147">
        <f t="shared" si="74"/>
        <v>16590</v>
      </c>
      <c r="DM98" s="120">
        <f t="shared" si="74"/>
        <v>0</v>
      </c>
      <c r="DN98" s="127">
        <f t="shared" si="74"/>
        <v>39002</v>
      </c>
      <c r="DO98" s="127">
        <f t="shared" si="74"/>
        <v>0</v>
      </c>
      <c r="DP98" s="708">
        <f t="shared" si="93"/>
        <v>120</v>
      </c>
      <c r="DQ98" s="709" t="e">
        <f t="shared" si="77"/>
        <v>#DIV/0!</v>
      </c>
      <c r="DR98" s="133">
        <f t="shared" si="78"/>
        <v>4343</v>
      </c>
      <c r="DS98" s="116">
        <f t="shared" si="94"/>
        <v>100</v>
      </c>
      <c r="DT98" s="117">
        <f t="shared" si="79"/>
        <v>983172</v>
      </c>
      <c r="DU98" s="116">
        <f t="shared" si="75"/>
        <v>100</v>
      </c>
      <c r="DV98" s="105">
        <f t="shared" si="80"/>
        <v>523269</v>
      </c>
      <c r="DW98" s="115">
        <f t="shared" si="81"/>
        <v>100</v>
      </c>
      <c r="DX98" s="104">
        <f t="shared" si="82"/>
        <v>459903</v>
      </c>
      <c r="DY98" s="116">
        <f t="shared" si="83"/>
        <v>100</v>
      </c>
      <c r="DZ98" s="105">
        <f t="shared" si="84"/>
        <v>506679</v>
      </c>
      <c r="EA98" s="115">
        <f t="shared" si="85"/>
        <v>100</v>
      </c>
      <c r="EB98" s="104">
        <f t="shared" si="86"/>
        <v>420901</v>
      </c>
      <c r="EC98" s="116">
        <f t="shared" si="87"/>
        <v>100</v>
      </c>
      <c r="ED98" s="105">
        <f t="shared" si="88"/>
        <v>16590</v>
      </c>
      <c r="EE98" s="115">
        <f t="shared" ref="EE98" si="98">ABS((ED98/DL98)*100)</f>
        <v>100</v>
      </c>
      <c r="EF98" s="104">
        <f t="shared" si="89"/>
        <v>39002</v>
      </c>
      <c r="EG98" s="132">
        <f t="shared" si="90"/>
        <v>100</v>
      </c>
      <c r="EH98" s="711" t="e">
        <f t="shared" si="95"/>
        <v>#DIV/0!</v>
      </c>
      <c r="EI98" s="712" t="e">
        <f t="shared" si="91"/>
        <v>#DIV/0!</v>
      </c>
      <c r="EJ98" s="713"/>
    </row>
    <row r="99" spans="1:140" s="192" customFormat="1" ht="15.75" customHeight="1" x14ac:dyDescent="0.25">
      <c r="A99" s="704"/>
      <c r="B99" s="705" t="s">
        <v>45</v>
      </c>
      <c r="C99" s="104"/>
      <c r="D99" s="100">
        <v>2159</v>
      </c>
      <c r="E99" s="100"/>
      <c r="F99" s="115">
        <v>99.999999999999986</v>
      </c>
      <c r="G99" s="104"/>
      <c r="H99" s="104">
        <v>121551</v>
      </c>
      <c r="I99" s="104"/>
      <c r="J99" s="104">
        <v>58672</v>
      </c>
      <c r="K99" s="104"/>
      <c r="L99" s="104">
        <v>62879</v>
      </c>
      <c r="M99" s="104"/>
      <c r="N99" s="104">
        <v>55136</v>
      </c>
      <c r="O99" s="104"/>
      <c r="P99" s="104">
        <v>57198</v>
      </c>
      <c r="Q99" s="104"/>
      <c r="R99" s="104">
        <v>3536</v>
      </c>
      <c r="S99" s="104"/>
      <c r="T99" s="104">
        <v>5681</v>
      </c>
      <c r="U99" s="104"/>
      <c r="V99" s="706">
        <v>27</v>
      </c>
      <c r="W99" s="707"/>
      <c r="X99" s="99">
        <v>2184</v>
      </c>
      <c r="Y99" s="100"/>
      <c r="Z99" s="115">
        <v>100.00000000000003</v>
      </c>
      <c r="AA99" s="109"/>
      <c r="AB99" s="107">
        <v>128415</v>
      </c>
      <c r="AC99" s="104"/>
      <c r="AD99" s="104">
        <v>55296</v>
      </c>
      <c r="AE99" s="104"/>
      <c r="AF99" s="104">
        <v>73119</v>
      </c>
      <c r="AG99" s="104"/>
      <c r="AH99" s="104">
        <v>53265</v>
      </c>
      <c r="AI99" s="104"/>
      <c r="AJ99" s="104">
        <v>70164</v>
      </c>
      <c r="AK99" s="104"/>
      <c r="AL99" s="104">
        <v>2031</v>
      </c>
      <c r="AM99" s="104"/>
      <c r="AN99" s="104">
        <v>2955</v>
      </c>
      <c r="AO99" s="109"/>
      <c r="AP99" s="708">
        <v>25.318681318681318</v>
      </c>
      <c r="AQ99" s="709"/>
      <c r="AR99" s="112">
        <v>2208.0000000000005</v>
      </c>
      <c r="AS99" s="105"/>
      <c r="AT99" s="112">
        <v>100.00000000000001</v>
      </c>
      <c r="AU99" s="104"/>
      <c r="AV99" s="104">
        <v>103707</v>
      </c>
      <c r="AW99" s="104"/>
      <c r="AX99" s="104">
        <v>50744</v>
      </c>
      <c r="AY99" s="104"/>
      <c r="AZ99" s="104">
        <v>52963</v>
      </c>
      <c r="BA99" s="118"/>
      <c r="BB99" s="107">
        <v>50744</v>
      </c>
      <c r="BC99" s="104"/>
      <c r="BD99" s="104">
        <v>52074</v>
      </c>
      <c r="BE99" s="104"/>
      <c r="BF99" s="104">
        <v>0</v>
      </c>
      <c r="BG99" s="104"/>
      <c r="BH99" s="104">
        <v>889</v>
      </c>
      <c r="BI99" s="104"/>
      <c r="BJ99" s="706">
        <v>22.981884057971008</v>
      </c>
      <c r="BK99" s="189"/>
      <c r="BL99" s="99">
        <v>2209</v>
      </c>
      <c r="BM99" s="104"/>
      <c r="BN99" s="100">
        <v>99.999999999999972</v>
      </c>
      <c r="BO99" s="104"/>
      <c r="BP99" s="104">
        <v>99022</v>
      </c>
      <c r="BQ99" s="104">
        <v>0</v>
      </c>
      <c r="BR99" s="104">
        <v>52635</v>
      </c>
      <c r="BS99" s="104"/>
      <c r="BT99" s="104">
        <v>46387</v>
      </c>
      <c r="BU99" s="104"/>
      <c r="BV99" s="104">
        <v>52635</v>
      </c>
      <c r="BW99" s="104"/>
      <c r="BX99" s="104">
        <v>45585</v>
      </c>
      <c r="BY99" s="104"/>
      <c r="BZ99" s="104">
        <v>0</v>
      </c>
      <c r="CA99" s="104"/>
      <c r="CB99" s="104">
        <v>802</v>
      </c>
      <c r="CC99" s="104"/>
      <c r="CD99" s="604">
        <v>23.827523766410142</v>
      </c>
      <c r="CE99" s="189"/>
      <c r="CF99" s="710">
        <v>8760</v>
      </c>
      <c r="CG99" s="104"/>
      <c r="CH99" s="100">
        <v>100</v>
      </c>
      <c r="CI99" s="104"/>
      <c r="CJ99" s="104">
        <v>452695</v>
      </c>
      <c r="CK99" s="104"/>
      <c r="CL99" s="104">
        <v>217347</v>
      </c>
      <c r="CM99" s="104"/>
      <c r="CN99" s="104">
        <v>235348</v>
      </c>
      <c r="CO99" s="104"/>
      <c r="CP99" s="104">
        <v>211780</v>
      </c>
      <c r="CQ99" s="104"/>
      <c r="CR99" s="104">
        <v>225021</v>
      </c>
      <c r="CS99" s="104"/>
      <c r="CT99" s="104">
        <v>5567</v>
      </c>
      <c r="CU99" s="104"/>
      <c r="CV99" s="104">
        <v>10327</v>
      </c>
      <c r="CW99" s="104"/>
      <c r="CX99" s="706">
        <v>24.811301369863013</v>
      </c>
      <c r="CY99" s="189"/>
      <c r="CZ99" s="710">
        <f t="shared" si="72"/>
        <v>4343</v>
      </c>
      <c r="DA99" s="104">
        <f t="shared" si="72"/>
        <v>0</v>
      </c>
      <c r="DB99" s="100">
        <f t="shared" si="97"/>
        <v>100</v>
      </c>
      <c r="DC99" s="130">
        <f t="shared" si="97"/>
        <v>0</v>
      </c>
      <c r="DD99" s="107">
        <f t="shared" si="74"/>
        <v>113968</v>
      </c>
      <c r="DE99" s="104">
        <f t="shared" si="74"/>
        <v>0</v>
      </c>
      <c r="DF99" s="104">
        <f t="shared" si="74"/>
        <v>135998</v>
      </c>
      <c r="DG99" s="118">
        <f t="shared" si="74"/>
        <v>0</v>
      </c>
      <c r="DH99" s="107">
        <f t="shared" si="74"/>
        <v>108401</v>
      </c>
      <c r="DI99" s="104">
        <f t="shared" si="74"/>
        <v>0</v>
      </c>
      <c r="DJ99" s="104">
        <f t="shared" si="74"/>
        <v>127362</v>
      </c>
      <c r="DK99" s="118">
        <f t="shared" si="74"/>
        <v>0</v>
      </c>
      <c r="DL99" s="107">
        <f t="shared" si="74"/>
        <v>5567</v>
      </c>
      <c r="DM99" s="118">
        <f t="shared" si="74"/>
        <v>0</v>
      </c>
      <c r="DN99" s="104">
        <f t="shared" si="74"/>
        <v>8636</v>
      </c>
      <c r="DO99" s="118">
        <f t="shared" si="74"/>
        <v>0</v>
      </c>
      <c r="DP99" s="602">
        <f t="shared" si="93"/>
        <v>26</v>
      </c>
      <c r="DQ99" s="709" t="e">
        <f t="shared" si="77"/>
        <v>#DIV/0!</v>
      </c>
      <c r="DR99" s="133">
        <f t="shared" si="78"/>
        <v>4343</v>
      </c>
      <c r="DS99" s="116">
        <f t="shared" si="94"/>
        <v>100</v>
      </c>
      <c r="DT99" s="117">
        <f t="shared" si="79"/>
        <v>249966</v>
      </c>
      <c r="DU99" s="116">
        <f t="shared" si="75"/>
        <v>100</v>
      </c>
      <c r="DV99" s="107">
        <f t="shared" si="80"/>
        <v>113968</v>
      </c>
      <c r="DW99" s="115">
        <f t="shared" si="81"/>
        <v>100</v>
      </c>
      <c r="DX99" s="104">
        <f t="shared" si="82"/>
        <v>135998</v>
      </c>
      <c r="DY99" s="116">
        <f t="shared" si="83"/>
        <v>100</v>
      </c>
      <c r="DZ99" s="105">
        <f t="shared" si="84"/>
        <v>108401</v>
      </c>
      <c r="EA99" s="115">
        <f t="shared" si="85"/>
        <v>100</v>
      </c>
      <c r="EB99" s="104">
        <f t="shared" si="86"/>
        <v>127362</v>
      </c>
      <c r="EC99" s="116">
        <f t="shared" si="87"/>
        <v>100</v>
      </c>
      <c r="ED99" s="105">
        <f t="shared" si="88"/>
        <v>5567</v>
      </c>
      <c r="EE99" s="115">
        <v>0</v>
      </c>
      <c r="EF99" s="104">
        <f t="shared" si="89"/>
        <v>8636</v>
      </c>
      <c r="EG99" s="116">
        <f t="shared" si="90"/>
        <v>100</v>
      </c>
      <c r="EH99" s="711" t="e">
        <f t="shared" si="95"/>
        <v>#DIV/0!</v>
      </c>
      <c r="EI99" s="712" t="e">
        <f t="shared" si="91"/>
        <v>#DIV/0!</v>
      </c>
      <c r="EJ99" s="713"/>
    </row>
    <row r="100" spans="1:140" s="192" customFormat="1" ht="15.75" customHeight="1" thickBot="1" x14ac:dyDescent="0.3">
      <c r="A100" s="714"/>
      <c r="B100" s="715" t="s">
        <v>60</v>
      </c>
      <c r="C100" s="716"/>
      <c r="D100" s="717">
        <v>68.8</v>
      </c>
      <c r="E100" s="717"/>
      <c r="F100" s="718">
        <v>100</v>
      </c>
      <c r="G100" s="716"/>
      <c r="H100" s="716">
        <v>86.039833256137101</v>
      </c>
      <c r="I100" s="716"/>
      <c r="J100" s="716">
        <v>86.039833256137101</v>
      </c>
      <c r="K100" s="716"/>
      <c r="L100" s="716">
        <v>0</v>
      </c>
      <c r="M100" s="716"/>
      <c r="N100" s="716">
        <v>86.039833256137101</v>
      </c>
      <c r="O100" s="716"/>
      <c r="P100" s="716">
        <v>0</v>
      </c>
      <c r="Q100" s="716"/>
      <c r="R100" s="716">
        <v>0</v>
      </c>
      <c r="S100" s="716"/>
      <c r="T100" s="716">
        <v>0</v>
      </c>
      <c r="U100" s="716"/>
      <c r="V100" s="719">
        <v>1</v>
      </c>
      <c r="W100" s="720"/>
      <c r="X100" s="721">
        <v>43.2</v>
      </c>
      <c r="Y100" s="718"/>
      <c r="Z100" s="718">
        <v>100</v>
      </c>
      <c r="AA100" s="722"/>
      <c r="AB100" s="723">
        <v>53.406593406593409</v>
      </c>
      <c r="AC100" s="716"/>
      <c r="AD100" s="716">
        <v>53.406593406593409</v>
      </c>
      <c r="AE100" s="716"/>
      <c r="AF100" s="716">
        <v>0</v>
      </c>
      <c r="AG100" s="716"/>
      <c r="AH100" s="716">
        <v>53.406593406593409</v>
      </c>
      <c r="AI100" s="716"/>
      <c r="AJ100" s="716">
        <v>0</v>
      </c>
      <c r="AK100" s="716"/>
      <c r="AL100" s="716">
        <v>0</v>
      </c>
      <c r="AM100" s="716"/>
      <c r="AN100" s="716">
        <v>0</v>
      </c>
      <c r="AO100" s="724"/>
      <c r="AP100" s="725">
        <v>1.2362637362637363</v>
      </c>
      <c r="AQ100" s="726"/>
      <c r="AR100" s="727">
        <v>30</v>
      </c>
      <c r="AS100" s="728"/>
      <c r="AT100" s="717">
        <v>100</v>
      </c>
      <c r="AU100" s="716"/>
      <c r="AV100" s="716">
        <v>37</v>
      </c>
      <c r="AW100" s="716"/>
      <c r="AX100" s="716">
        <v>37</v>
      </c>
      <c r="AY100" s="716"/>
      <c r="AZ100" s="716">
        <v>0</v>
      </c>
      <c r="BA100" s="729"/>
      <c r="BB100" s="723">
        <v>37</v>
      </c>
      <c r="BC100" s="716"/>
      <c r="BD100" s="716">
        <v>0</v>
      </c>
      <c r="BE100" s="716"/>
      <c r="BF100" s="716">
        <v>0</v>
      </c>
      <c r="BG100" s="716"/>
      <c r="BH100" s="716">
        <v>0</v>
      </c>
      <c r="BI100" s="716"/>
      <c r="BJ100" s="719">
        <v>1.2333333333333334</v>
      </c>
      <c r="BK100" s="730"/>
      <c r="BL100" s="721">
        <v>80</v>
      </c>
      <c r="BM100" s="716"/>
      <c r="BN100" s="717">
        <v>100</v>
      </c>
      <c r="BO100" s="716"/>
      <c r="BP100" s="716">
        <v>98</v>
      </c>
      <c r="BQ100" s="716">
        <v>0</v>
      </c>
      <c r="BR100" s="716">
        <v>98</v>
      </c>
      <c r="BS100" s="716"/>
      <c r="BT100" s="716">
        <v>0</v>
      </c>
      <c r="BU100" s="716"/>
      <c r="BV100" s="716">
        <v>98</v>
      </c>
      <c r="BW100" s="716"/>
      <c r="BX100" s="716">
        <v>0</v>
      </c>
      <c r="BY100" s="716"/>
      <c r="BZ100" s="716">
        <v>0</v>
      </c>
      <c r="CA100" s="716"/>
      <c r="CB100" s="716">
        <v>0</v>
      </c>
      <c r="CC100" s="716"/>
      <c r="CD100" s="731">
        <v>1.2250000000000001</v>
      </c>
      <c r="CE100" s="730"/>
      <c r="CF100" s="732">
        <v>222</v>
      </c>
      <c r="CG100" s="716"/>
      <c r="CH100" s="717">
        <v>100</v>
      </c>
      <c r="CI100" s="716"/>
      <c r="CJ100" s="716">
        <v>274.44642666273052</v>
      </c>
      <c r="CK100" s="716"/>
      <c r="CL100" s="716">
        <v>274.44642666273052</v>
      </c>
      <c r="CM100" s="716"/>
      <c r="CN100" s="716">
        <v>0</v>
      </c>
      <c r="CO100" s="716"/>
      <c r="CP100" s="716">
        <v>274.44642666273052</v>
      </c>
      <c r="CQ100" s="716"/>
      <c r="CR100" s="716">
        <v>0</v>
      </c>
      <c r="CS100" s="716"/>
      <c r="CT100" s="716">
        <v>0</v>
      </c>
      <c r="CU100" s="716"/>
      <c r="CV100" s="716">
        <v>0</v>
      </c>
      <c r="CW100" s="716"/>
      <c r="CX100" s="719">
        <v>1.2362451651474347</v>
      </c>
      <c r="CY100" s="730"/>
      <c r="CZ100" s="732">
        <f t="shared" si="72"/>
        <v>112</v>
      </c>
      <c r="DA100" s="717">
        <f t="shared" si="72"/>
        <v>0</v>
      </c>
      <c r="DB100" s="733"/>
      <c r="DC100" s="734"/>
      <c r="DD100" s="735">
        <f t="shared" si="74"/>
        <v>139.44642666273052</v>
      </c>
      <c r="DE100" s="736">
        <f t="shared" si="74"/>
        <v>0</v>
      </c>
      <c r="DF100" s="736">
        <f t="shared" si="74"/>
        <v>0</v>
      </c>
      <c r="DG100" s="737">
        <f t="shared" si="74"/>
        <v>0</v>
      </c>
      <c r="DH100" s="735">
        <f t="shared" si="74"/>
        <v>139.44642666273052</v>
      </c>
      <c r="DI100" s="736">
        <f t="shared" si="74"/>
        <v>0</v>
      </c>
      <c r="DJ100" s="736">
        <f t="shared" si="74"/>
        <v>0</v>
      </c>
      <c r="DK100" s="737">
        <f t="shared" si="74"/>
        <v>0</v>
      </c>
      <c r="DL100" s="735">
        <f t="shared" si="74"/>
        <v>0</v>
      </c>
      <c r="DM100" s="737">
        <f t="shared" si="74"/>
        <v>0</v>
      </c>
      <c r="DN100" s="736">
        <f t="shared" si="74"/>
        <v>0</v>
      </c>
      <c r="DO100" s="737">
        <f t="shared" si="74"/>
        <v>0</v>
      </c>
      <c r="DP100" s="738">
        <f t="shared" si="93"/>
        <v>1</v>
      </c>
      <c r="DQ100" s="726" t="e">
        <f t="shared" si="77"/>
        <v>#DIV/0!</v>
      </c>
      <c r="DR100" s="739">
        <f t="shared" si="78"/>
        <v>112</v>
      </c>
      <c r="DS100" s="740">
        <f t="shared" si="94"/>
        <v>100</v>
      </c>
      <c r="DT100" s="723">
        <f t="shared" si="79"/>
        <v>139.44642666273052</v>
      </c>
      <c r="DU100" s="740">
        <f t="shared" si="75"/>
        <v>100</v>
      </c>
      <c r="DV100" s="723">
        <f t="shared" si="80"/>
        <v>139.44642666273052</v>
      </c>
      <c r="DW100" s="718">
        <f t="shared" si="81"/>
        <v>100</v>
      </c>
      <c r="DX100" s="716">
        <f t="shared" si="82"/>
        <v>0</v>
      </c>
      <c r="DY100" s="740">
        <v>0</v>
      </c>
      <c r="DZ100" s="741">
        <f t="shared" si="84"/>
        <v>139.44642666273052</v>
      </c>
      <c r="EA100" s="718">
        <f t="shared" si="85"/>
        <v>100</v>
      </c>
      <c r="EB100" s="716">
        <f t="shared" si="86"/>
        <v>0</v>
      </c>
      <c r="EC100" s="740">
        <v>0</v>
      </c>
      <c r="ED100" s="741">
        <f t="shared" si="88"/>
        <v>0</v>
      </c>
      <c r="EE100" s="718">
        <v>0</v>
      </c>
      <c r="EF100" s="716">
        <f t="shared" si="89"/>
        <v>0</v>
      </c>
      <c r="EG100" s="740">
        <v>0</v>
      </c>
      <c r="EH100" s="742" t="e">
        <f t="shared" si="95"/>
        <v>#DIV/0!</v>
      </c>
      <c r="EI100" s="743" t="e">
        <f t="shared" si="91"/>
        <v>#DIV/0!</v>
      </c>
      <c r="EJ100" s="713"/>
    </row>
    <row r="101" spans="1:140" x14ac:dyDescent="0.25">
      <c r="B101" s="747"/>
      <c r="D101" s="2"/>
      <c r="E101" s="2"/>
      <c r="I101" s="746"/>
      <c r="J101" s="746"/>
      <c r="K101" s="746"/>
      <c r="L101" s="746"/>
      <c r="M101" s="746"/>
      <c r="N101" s="746"/>
      <c r="P101" s="746"/>
      <c r="Q101" s="746"/>
      <c r="R101" s="746"/>
      <c r="S101" s="746"/>
      <c r="T101" s="746"/>
      <c r="V101" s="746"/>
      <c r="W101" s="746"/>
      <c r="X101" s="6"/>
      <c r="Y101" s="6"/>
      <c r="Z101" s="746"/>
      <c r="AA101" s="746"/>
      <c r="AB101" s="746"/>
      <c r="AC101" s="746"/>
      <c r="AD101" s="746"/>
      <c r="AE101" s="746"/>
      <c r="AF101" s="746"/>
      <c r="AG101" s="746"/>
      <c r="AJ101" s="746"/>
      <c r="AK101" s="746"/>
      <c r="AL101" s="746"/>
      <c r="AM101" s="746"/>
      <c r="AN101" s="746"/>
      <c r="AP101" s="746"/>
      <c r="AQ101" s="746"/>
      <c r="AR101" s="746"/>
      <c r="AS101" s="746"/>
      <c r="AT101" s="746"/>
      <c r="AU101" s="746"/>
      <c r="AV101" s="746"/>
      <c r="AW101" s="746"/>
      <c r="AX101" s="746"/>
      <c r="AY101" s="746"/>
      <c r="AZ101" s="746"/>
      <c r="BA101" s="746"/>
      <c r="BD101" s="746"/>
      <c r="BE101" s="746"/>
      <c r="BF101" s="746"/>
      <c r="BG101" s="746"/>
      <c r="BH101" s="746"/>
      <c r="BJ101" s="746"/>
      <c r="BK101" s="746"/>
      <c r="BL101" s="746"/>
      <c r="BM101" s="746"/>
      <c r="BN101" s="746"/>
      <c r="BO101" s="746"/>
      <c r="BP101" s="746"/>
      <c r="BQ101" s="746"/>
      <c r="BR101" s="746"/>
      <c r="BS101" s="746"/>
      <c r="BT101" s="746"/>
      <c r="BU101" s="746"/>
      <c r="BW101" s="746"/>
      <c r="BX101" s="746"/>
      <c r="BY101" s="746"/>
      <c r="BZ101" s="746"/>
      <c r="CA101" s="746"/>
      <c r="CB101" s="746"/>
      <c r="CC101" s="746"/>
      <c r="CD101" s="746"/>
      <c r="CE101" s="746"/>
      <c r="CF101" s="746"/>
      <c r="CG101" s="746"/>
      <c r="CH101" s="746"/>
      <c r="CI101" s="746"/>
      <c r="CJ101" s="746"/>
      <c r="CK101" s="746"/>
      <c r="CL101" s="746"/>
      <c r="CM101" s="746"/>
      <c r="CN101" s="746"/>
      <c r="CO101" s="746"/>
      <c r="CZ101" s="748"/>
      <c r="DA101" s="748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746"/>
      <c r="DQ101" s="746"/>
    </row>
    <row r="102" spans="1:140" s="751" customFormat="1" x14ac:dyDescent="0.25">
      <c r="A102" s="749"/>
      <c r="B102" s="750" t="s">
        <v>82</v>
      </c>
      <c r="K102" s="752"/>
      <c r="AD102" s="752"/>
      <c r="AE102" s="752"/>
      <c r="AI102" s="753"/>
    </row>
    <row r="103" spans="1:140" s="751" customFormat="1" x14ac:dyDescent="0.25">
      <c r="A103" s="749"/>
      <c r="B103" s="754" t="s">
        <v>83</v>
      </c>
      <c r="CZ103" s="755" t="s">
        <v>84</v>
      </c>
      <c r="DA103" s="756">
        <f>DA94-DA67-DA73-DA79</f>
        <v>0</v>
      </c>
      <c r="DB103" s="756"/>
      <c r="DC103" s="756"/>
      <c r="DD103" s="756" t="s">
        <v>85</v>
      </c>
      <c r="DE103" s="756">
        <f>DE94-DE67-DE73-DE79</f>
        <v>0</v>
      </c>
      <c r="DF103" s="757"/>
      <c r="DG103" s="757"/>
    </row>
    <row r="104" spans="1:140" s="751" customFormat="1" x14ac:dyDescent="0.25">
      <c r="A104" s="749"/>
      <c r="CZ104" s="755"/>
      <c r="DA104" s="756"/>
      <c r="DB104" s="755"/>
      <c r="DC104" s="755"/>
      <c r="DD104" s="755"/>
      <c r="DE104" s="756"/>
    </row>
    <row r="105" spans="1:140" s="751" customFormat="1" x14ac:dyDescent="0.25">
      <c r="A105" s="749"/>
      <c r="B105" s="751" t="s">
        <v>86</v>
      </c>
      <c r="CZ105" s="755"/>
      <c r="DA105" s="756">
        <f>DA96-DA68-DA74-DA80</f>
        <v>0</v>
      </c>
      <c r="DB105" s="755"/>
      <c r="DC105" s="755"/>
      <c r="DD105" s="755"/>
      <c r="DE105" s="756">
        <f>DE96-DE68-DE74-DE80</f>
        <v>0</v>
      </c>
    </row>
    <row r="106" spans="1:140" s="751" customFormat="1" x14ac:dyDescent="0.25">
      <c r="A106" s="749"/>
      <c r="CZ106" s="755"/>
      <c r="DA106" s="756">
        <f>DA97-DA69-DA75-DA81</f>
        <v>0</v>
      </c>
      <c r="DB106" s="755"/>
      <c r="DC106" s="755"/>
      <c r="DD106" s="755"/>
      <c r="DE106" s="756">
        <f>DE97-DE69-DE75-DE81</f>
        <v>0</v>
      </c>
    </row>
    <row r="107" spans="1:140" s="751" customFormat="1" x14ac:dyDescent="0.25">
      <c r="A107" s="749"/>
      <c r="B107" s="758" t="s">
        <v>87</v>
      </c>
      <c r="C107" s="758"/>
      <c r="D107" s="758"/>
      <c r="E107" s="758"/>
      <c r="F107" s="758"/>
      <c r="G107" s="758"/>
      <c r="H107" s="758"/>
      <c r="I107" s="758"/>
      <c r="J107" s="758"/>
      <c r="K107" s="758"/>
      <c r="L107" s="758"/>
      <c r="M107" s="758"/>
      <c r="N107" s="758"/>
      <c r="O107" s="758"/>
      <c r="P107" s="758"/>
      <c r="Q107" s="758"/>
      <c r="R107" s="758"/>
      <c r="S107" s="758"/>
      <c r="T107" s="758"/>
      <c r="U107" s="758"/>
      <c r="V107" s="758"/>
      <c r="CZ107" s="755"/>
      <c r="DA107" s="756">
        <f>DA98-DA70-DA76-DA82</f>
        <v>0</v>
      </c>
      <c r="DB107" s="755"/>
      <c r="DC107" s="755"/>
      <c r="DD107" s="755"/>
      <c r="DE107" s="756">
        <f>DE98-DE70-DE76-DE82</f>
        <v>0</v>
      </c>
    </row>
    <row r="108" spans="1:140" s="751" customFormat="1" ht="12.75" customHeight="1" x14ac:dyDescent="0.25">
      <c r="A108" s="749"/>
      <c r="B108" s="762" t="s">
        <v>88</v>
      </c>
      <c r="C108" s="763"/>
      <c r="D108" s="763"/>
      <c r="E108" s="763"/>
      <c r="F108" s="763"/>
      <c r="G108" s="763"/>
      <c r="H108" s="763"/>
      <c r="I108" s="763"/>
      <c r="J108" s="763"/>
      <c r="K108" s="763"/>
      <c r="L108" s="763"/>
      <c r="M108" s="763"/>
      <c r="N108" s="758"/>
      <c r="O108" s="758"/>
      <c r="P108" s="758"/>
      <c r="Q108" s="758"/>
      <c r="R108" s="758"/>
      <c r="S108" s="758"/>
      <c r="T108" s="758"/>
      <c r="U108" s="758"/>
      <c r="V108" s="758"/>
      <c r="CZ108" s="755"/>
      <c r="DA108" s="756">
        <f>DA99-DA71-DA77-DA83</f>
        <v>0</v>
      </c>
      <c r="DB108" s="755"/>
      <c r="DC108" s="755"/>
      <c r="DD108" s="755"/>
      <c r="DE108" s="756">
        <f>DE99-DE71-DE77-DE83</f>
        <v>0</v>
      </c>
    </row>
    <row r="109" spans="1:140" s="751" customFormat="1" ht="12.75" customHeight="1" x14ac:dyDescent="0.25">
      <c r="A109" s="749"/>
      <c r="B109" s="764" t="s">
        <v>89</v>
      </c>
      <c r="C109" s="765"/>
      <c r="D109" s="765"/>
      <c r="E109" s="765"/>
      <c r="F109" s="765"/>
      <c r="G109" s="765"/>
      <c r="H109" s="765"/>
      <c r="I109" s="765"/>
      <c r="J109" s="765"/>
      <c r="K109" s="765"/>
      <c r="L109" s="765"/>
      <c r="M109" s="765"/>
      <c r="N109" s="765"/>
      <c r="O109" s="765"/>
      <c r="P109" s="765"/>
      <c r="Q109" s="765"/>
      <c r="R109" s="765"/>
      <c r="S109" s="765"/>
      <c r="T109" s="765"/>
      <c r="U109" s="765"/>
      <c r="V109" s="765"/>
    </row>
    <row r="110" spans="1:140" s="751" customFormat="1" ht="12.75" customHeight="1" x14ac:dyDescent="0.25">
      <c r="A110" s="749"/>
      <c r="B110" s="766" t="s">
        <v>90</v>
      </c>
      <c r="C110" s="767"/>
      <c r="D110" s="767"/>
      <c r="E110" s="767"/>
      <c r="F110" s="767"/>
      <c r="G110" s="767"/>
      <c r="H110" s="767"/>
      <c r="I110" s="759"/>
      <c r="J110" s="759"/>
      <c r="K110" s="759"/>
      <c r="L110" s="759"/>
      <c r="M110" s="759"/>
      <c r="N110" s="759"/>
      <c r="O110" s="759"/>
      <c r="P110" s="759"/>
      <c r="Q110" s="759"/>
      <c r="R110" s="759"/>
      <c r="S110" s="759"/>
      <c r="T110" s="759"/>
      <c r="U110" s="759"/>
      <c r="V110" s="759"/>
    </row>
    <row r="111" spans="1:140" s="751" customFormat="1" ht="14.4" x14ac:dyDescent="0.25">
      <c r="A111" s="749"/>
      <c r="B111" s="760" t="s">
        <v>91</v>
      </c>
      <c r="C111" s="758"/>
      <c r="D111" s="758"/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758"/>
    </row>
    <row r="112" spans="1:140" s="751" customFormat="1" ht="16.5" customHeight="1" x14ac:dyDescent="0.25">
      <c r="A112" s="749"/>
      <c r="B112" s="768" t="s">
        <v>92</v>
      </c>
      <c r="C112" s="768"/>
      <c r="D112" s="768"/>
      <c r="E112" s="768"/>
      <c r="F112" s="768"/>
      <c r="G112" s="768"/>
      <c r="H112" s="768"/>
      <c r="I112" s="768"/>
      <c r="J112" s="768"/>
      <c r="K112" s="768"/>
      <c r="L112" s="768"/>
      <c r="M112" s="768"/>
      <c r="N112" s="758"/>
      <c r="O112" s="758"/>
      <c r="P112" s="758"/>
      <c r="Q112" s="758"/>
      <c r="R112" s="758"/>
      <c r="S112" s="758"/>
      <c r="T112" s="758"/>
      <c r="U112" s="758"/>
      <c r="V112" s="758"/>
    </row>
    <row r="113" spans="1:22" s="751" customFormat="1" ht="15.75" customHeight="1" x14ac:dyDescent="0.25">
      <c r="A113" s="749"/>
      <c r="B113" s="768" t="s">
        <v>93</v>
      </c>
      <c r="C113" s="769"/>
      <c r="D113" s="769"/>
      <c r="E113" s="769"/>
      <c r="F113" s="769"/>
      <c r="G113" s="761"/>
      <c r="H113" s="761"/>
      <c r="I113" s="761"/>
      <c r="J113" s="761"/>
      <c r="K113" s="761"/>
      <c r="L113" s="761"/>
      <c r="M113" s="761"/>
      <c r="N113" s="758"/>
      <c r="O113" s="758"/>
      <c r="P113" s="758"/>
      <c r="Q113" s="758"/>
      <c r="R113" s="758"/>
      <c r="S113" s="758"/>
      <c r="T113" s="758"/>
      <c r="U113" s="758"/>
      <c r="V113" s="758"/>
    </row>
    <row r="114" spans="1:22" s="751" customFormat="1" ht="14.25" customHeight="1" x14ac:dyDescent="0.25">
      <c r="A114" s="749"/>
      <c r="B114" s="766" t="s">
        <v>94</v>
      </c>
      <c r="C114" s="767"/>
      <c r="D114" s="767"/>
      <c r="E114" s="767"/>
      <c r="F114" s="767"/>
      <c r="G114" s="761"/>
      <c r="H114" s="761"/>
      <c r="I114" s="761"/>
      <c r="J114" s="761"/>
      <c r="K114" s="761"/>
      <c r="L114" s="761"/>
      <c r="M114" s="761"/>
      <c r="N114" s="758"/>
      <c r="O114" s="758"/>
      <c r="P114" s="758"/>
      <c r="Q114" s="758"/>
      <c r="R114" s="758"/>
      <c r="S114" s="758"/>
      <c r="T114" s="758"/>
      <c r="U114" s="758"/>
      <c r="V114" s="758"/>
    </row>
  </sheetData>
  <mergeCells count="132">
    <mergeCell ref="A1:C1"/>
    <mergeCell ref="A4:C4"/>
    <mergeCell ref="B6:B11"/>
    <mergeCell ref="C6:C11"/>
    <mergeCell ref="D6:W6"/>
    <mergeCell ref="X6:AQ6"/>
    <mergeCell ref="V7:W9"/>
    <mergeCell ref="X7:AA8"/>
    <mergeCell ref="AB7:AC9"/>
    <mergeCell ref="AD7:AG8"/>
    <mergeCell ref="AL9:AM9"/>
    <mergeCell ref="AN9:AO9"/>
    <mergeCell ref="R9:S9"/>
    <mergeCell ref="T9:U9"/>
    <mergeCell ref="X9:Y9"/>
    <mergeCell ref="Z9:AA9"/>
    <mergeCell ref="AD9:AE9"/>
    <mergeCell ref="AF9:AG9"/>
    <mergeCell ref="AR6:BI6"/>
    <mergeCell ref="BL6:CC6"/>
    <mergeCell ref="CF6:CW6"/>
    <mergeCell ref="CZ6:DO6"/>
    <mergeCell ref="DR6:EI6"/>
    <mergeCell ref="A7:A11"/>
    <mergeCell ref="D7:G8"/>
    <mergeCell ref="H7:I9"/>
    <mergeCell ref="J7:M8"/>
    <mergeCell ref="N7:U7"/>
    <mergeCell ref="BV7:CC7"/>
    <mergeCell ref="CD7:CE9"/>
    <mergeCell ref="BV9:BW9"/>
    <mergeCell ref="BX9:BY9"/>
    <mergeCell ref="BZ9:CA9"/>
    <mergeCell ref="CB9:CC9"/>
    <mergeCell ref="AH7:AO7"/>
    <mergeCell ref="AP7:AQ9"/>
    <mergeCell ref="AR7:AU8"/>
    <mergeCell ref="AV7:AW9"/>
    <mergeCell ref="AX7:BA8"/>
    <mergeCell ref="BB7:BI7"/>
    <mergeCell ref="AH9:AI9"/>
    <mergeCell ref="AJ9:AK9"/>
    <mergeCell ref="EH7:EI9"/>
    <mergeCell ref="N8:Q8"/>
    <mergeCell ref="R8:U8"/>
    <mergeCell ref="AH8:AK8"/>
    <mergeCell ref="AL8:AO8"/>
    <mergeCell ref="BB8:BE8"/>
    <mergeCell ref="BF8:BI8"/>
    <mergeCell ref="BV8:BY8"/>
    <mergeCell ref="BZ8:CC8"/>
    <mergeCell ref="CP8:CS8"/>
    <mergeCell ref="DD7:DG7"/>
    <mergeCell ref="DH7:DO7"/>
    <mergeCell ref="DP7:DQ9"/>
    <mergeCell ref="DR7:DS9"/>
    <mergeCell ref="DT7:DU9"/>
    <mergeCell ref="DV7:EG7"/>
    <mergeCell ref="DD8:DE9"/>
    <mergeCell ref="DZ9:EA9"/>
    <mergeCell ref="CH9:CI9"/>
    <mergeCell ref="CL9:CM9"/>
    <mergeCell ref="ED8:EG8"/>
    <mergeCell ref="D9:E9"/>
    <mergeCell ref="F9:G9"/>
    <mergeCell ref="J9:K9"/>
    <mergeCell ref="L9:M9"/>
    <mergeCell ref="N9:O9"/>
    <mergeCell ref="P9:Q9"/>
    <mergeCell ref="CF7:CI8"/>
    <mergeCell ref="CJ7:CK9"/>
    <mergeCell ref="CL7:CO8"/>
    <mergeCell ref="CP7:CW7"/>
    <mergeCell ref="CX7:CY9"/>
    <mergeCell ref="CZ7:DC7"/>
    <mergeCell ref="CT8:CW8"/>
    <mergeCell ref="CZ8:DA9"/>
    <mergeCell ref="DB8:DC9"/>
    <mergeCell ref="CF9:CG9"/>
    <mergeCell ref="CV9:CW9"/>
    <mergeCell ref="BJ7:BK9"/>
    <mergeCell ref="BL7:BO8"/>
    <mergeCell ref="BF9:BG9"/>
    <mergeCell ref="BH9:BI9"/>
    <mergeCell ref="BL9:BM9"/>
    <mergeCell ref="BN9:BO9"/>
    <mergeCell ref="BR9:BS9"/>
    <mergeCell ref="BT9:BU9"/>
    <mergeCell ref="AR9:AS9"/>
    <mergeCell ref="AT9:AU9"/>
    <mergeCell ref="AX9:AY9"/>
    <mergeCell ref="AZ9:BA9"/>
    <mergeCell ref="BB9:BC9"/>
    <mergeCell ref="BD9:BE9"/>
    <mergeCell ref="BP7:BQ9"/>
    <mergeCell ref="BR7:BU8"/>
    <mergeCell ref="CN9:CO9"/>
    <mergeCell ref="CP9:CQ9"/>
    <mergeCell ref="CR9:CS9"/>
    <mergeCell ref="CT9:CU9"/>
    <mergeCell ref="EB9:EC9"/>
    <mergeCell ref="ED9:EE9"/>
    <mergeCell ref="EF9:EG9"/>
    <mergeCell ref="DR10:DS10"/>
    <mergeCell ref="DT10:DU10"/>
    <mergeCell ref="DV10:DW10"/>
    <mergeCell ref="DX10:DY10"/>
    <mergeCell ref="DZ10:EA10"/>
    <mergeCell ref="EB10:EC10"/>
    <mergeCell ref="ED10:EE10"/>
    <mergeCell ref="DV8:DW9"/>
    <mergeCell ref="DX8:DY9"/>
    <mergeCell ref="DZ8:EC8"/>
    <mergeCell ref="DF8:DG9"/>
    <mergeCell ref="DH8:DK8"/>
    <mergeCell ref="DL8:DO8"/>
    <mergeCell ref="DH9:DI9"/>
    <mergeCell ref="DJ9:DK9"/>
    <mergeCell ref="DL9:DM9"/>
    <mergeCell ref="DN9:DO9"/>
    <mergeCell ref="B108:M108"/>
    <mergeCell ref="B109:V109"/>
    <mergeCell ref="B110:H110"/>
    <mergeCell ref="B112:M112"/>
    <mergeCell ref="B113:F113"/>
    <mergeCell ref="B114:F114"/>
    <mergeCell ref="EF10:EG10"/>
    <mergeCell ref="EH10:EI10"/>
    <mergeCell ref="A12:A61"/>
    <mergeCell ref="A62:A64"/>
    <mergeCell ref="A72:A83"/>
    <mergeCell ref="A87:A8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landscape" r:id="rId1"/>
  <headerFooter alignWithMargins="0"/>
  <rowBreaks count="2" manualBreakCount="2">
    <brk id="54" min="121" max="136" man="1"/>
    <brk id="54" min="2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plans_precizets_15092022</vt:lpstr>
      <vt:lpstr>plans_precizets_15092022!Print_Area</vt:lpstr>
      <vt:lpstr>plans_precizets_15092022!Print_Titles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Irkle</dc:creator>
  <cp:lastModifiedBy>Baiba Beāte Šleja</cp:lastModifiedBy>
  <dcterms:created xsi:type="dcterms:W3CDTF">2022-09-29T10:14:50Z</dcterms:created>
  <dcterms:modified xsi:type="dcterms:W3CDTF">2022-10-05T09:49:35Z</dcterms:modified>
</cp:coreProperties>
</file>